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В" sheetId="1" r:id="rId1"/>
    <sheet name="РЕЗУЛЬТАТ" sheetId="2" r:id="rId2"/>
    <sheet name="СЛОН" sheetId="3" r:id="rId3"/>
    <sheet name="РЕЗУЛЬТАТ1" sheetId="4" r:id="rId4"/>
  </sheets>
  <definedNames/>
  <calcPr fullCalcOnLoad="1"/>
</workbook>
</file>

<file path=xl/sharedStrings.xml><?xml version="1.0" encoding="utf-8"?>
<sst xmlns="http://schemas.openxmlformats.org/spreadsheetml/2006/main" count="91" uniqueCount="47">
  <si>
    <t>8. РЕЗУЛЬТАТ МАТЕМАТИЧЕСКОГО ДЕЙСТВИЯ.</t>
  </si>
  <si>
    <t>1. ЧАСТЬ ПРЯМОЙ.</t>
  </si>
  <si>
    <t>3. ЧИСЛОВОЙ МНОЖИТЕЛЬ.</t>
  </si>
  <si>
    <t>5. ХОРДА, ПРОХОДЯЩАЯ ЧЕРЕЗ ЦЕНТР.</t>
  </si>
  <si>
    <t>11.ГРУППА ЦИФР В ЗАПИСИ ЧИСЛА.</t>
  </si>
  <si>
    <t>13. ДРЕВНЕГРЕЧЕСКИЙ УЧЕНЫЙ, ПРИДУМАВШИЙ СПОСОБ ВЫДЕЛЕНИЯ ПРОСТЫХ ЧИСЕЛ.</t>
  </si>
  <si>
    <t>15. МЕСТО, ЗАНИМАЕМОЕ ЦИФРОЙ В ЗАПИСИ ЧИСЛА.</t>
  </si>
  <si>
    <t>17. ЕДИНИЦА ВРЕМЕНИ.</t>
  </si>
  <si>
    <t>19. ПРЯМОУГОЛЬНЫЙ ПАРАЛЛЕЛЕПИПЕД.</t>
  </si>
  <si>
    <t>20. СТАРИННАЯ АНГЛИЙСКАЯ МЕРА ДЛИНЫ</t>
  </si>
  <si>
    <t>2. ЕДИНИЦА ВРЕМЕНИ.</t>
  </si>
  <si>
    <t>3. СОВРЕМЕННАЯ ЭЛЕКТРОННО - ВЫЧИСЛИТЕЛЬНАЯ МАШИНА.</t>
  </si>
  <si>
    <t>4. ПРИБОР ДЛЯ ИЗМЕРЕНИЯ ТЕМПЕРАТУРЫ</t>
  </si>
  <si>
    <t>5. ПРОСТОЕ ЧИСЛО</t>
  </si>
  <si>
    <t>6. ОБРАЗЦОВОЕ СРЕДСТВО ИЗМЕРЕНИЯ.</t>
  </si>
  <si>
    <t>9. УПРАЖНЕНИЕ, ВЫПОЛНЯЕМОЕ С ПОМОЩЬЮ РАССУЖДЕНИЙ</t>
  </si>
  <si>
    <r>
      <t xml:space="preserve">7. </t>
    </r>
    <r>
      <rPr>
        <b/>
        <sz val="8"/>
        <rFont val="Arial"/>
        <family val="0"/>
      </rPr>
      <t>БОЛЬШАЯ СЕМЬЯ</t>
    </r>
    <r>
      <rPr>
        <sz val="8"/>
        <rFont val="Arial"/>
        <family val="0"/>
      </rPr>
      <t>.</t>
    </r>
  </si>
  <si>
    <t>10. ВЕЛИЧИНА, ИЗМЕРЯЕМАЯ В КУБИЧЕСКИХ ЕДИНИЦАХ.</t>
  </si>
  <si>
    <t>11. БУКВА ЛАТИНСКОГО АЛФАВИТА.</t>
  </si>
  <si>
    <t>12. МЕЖДУНАРОДНАЯ СИСТЕМА ЕДИНИЦ.</t>
  </si>
  <si>
    <t>14. ЧАСТЬ КРУГА.</t>
  </si>
  <si>
    <t>15. ЧЕТЫРЕХУГОЛЬНИК, У КОТОРОГО ВСЕ СТОРОНЫ РАВНЫ</t>
  </si>
  <si>
    <t>16. КАЖДАЯ ИЗ ЧАСТЕЙ ЦЕЛОГО.</t>
  </si>
  <si>
    <t>17. ЕДИНИЦА ИЗМЕРЕНИЯ УГЛА, ПРИМЕНЯЕМАЯ В ГЕОДЕЗИИ.</t>
  </si>
  <si>
    <t>18. ЧАСТЬ ОКРУЖНОСТИ.</t>
  </si>
  <si>
    <t>ВНИМАНИЕ! ВСЕ БУКВЫ ЗАГЛАВНЫЕ.</t>
  </si>
  <si>
    <t>РАСЧЕТ БАЛЛОВ</t>
  </si>
  <si>
    <t>ПО ГОРИЗОНТАЛИ</t>
  </si>
  <si>
    <t>ПО ВЕРТИКАЛИ</t>
  </si>
  <si>
    <t>ИТОГО</t>
  </si>
  <si>
    <t>1. ЗНАЧЕНИЕ БУКВЫ, ПРИ КОТОРОМ УРАВНЕНИЕ ПРЕВРАЩАЕТСЯ В ВЕРНОЕ РАВЕНСТВО.</t>
  </si>
  <si>
    <t>3. ВЕЛИЧИНА,УКАЗЫВАЮЩАЯ ПОЛОЖЕНИЕ ТОЧКИ НА КООРДИНАТНОМ ЛУЧЕ.</t>
  </si>
  <si>
    <t>9. ДЕНЕЖНАЯ ЕДИНИЦА В России.</t>
  </si>
  <si>
    <t>10. ВЕЛИКИЙ МАТЕМАТИК И МЕХАНИЕ ДРЕВНОСТИ.</t>
  </si>
  <si>
    <t>12. ЕДИНИЦА ИЗМЕРЕНИЯ УГЛА.</t>
  </si>
  <si>
    <t>14. НАТУРАЛЬНОЕ ЧИСЛО, ЧАСТО ИСПОЛЬЗУЕМОЕ В РУССКИХ НАРОДНЫХ ПОСЛОВИЦАХ.</t>
  </si>
  <si>
    <t>15. СТО КВАДРАТНЫХ МЕТРОВ.</t>
  </si>
  <si>
    <t>2. ЧИСЛА, ИСПОЛЬЗУЕМЫЕ ПРИ СЧЕТЕ.</t>
  </si>
  <si>
    <t>3. ГРУППА ЦИФР В ЗАПИСИ ЧИСЛА.</t>
  </si>
  <si>
    <r>
      <t>4. УГОЛ, ГРАДУСНАЯ МЕРА КОТОРОГО БОЛЬШЕ НУЛЯ, НО МЕНЬШЕ90</t>
    </r>
    <r>
      <rPr>
        <b/>
        <sz val="8"/>
        <rFont val="Symbol"/>
        <family val="0"/>
      </rPr>
      <t>°</t>
    </r>
    <r>
      <rPr>
        <b/>
        <sz val="8"/>
        <rFont val="Arial"/>
        <family val="2"/>
      </rPr>
      <t>.</t>
    </r>
  </si>
  <si>
    <t>5. ВИД ЗАПИСИ ЧИСЛА.</t>
  </si>
  <si>
    <t>6. ЧИСЛО, КОТОРОЕ НЕ МОЖЕТ БЫТЬ ДЕЛИТЕЛЕМ.</t>
  </si>
  <si>
    <t>7. МНОГОУГОЛЬНИК.</t>
  </si>
  <si>
    <t>8. ЧЕРТЕЖ ИЛИ РИСУНОК, НАГЛЯДНО ПОКАЗЫВАЮЩИЙ СООТНОШЕНИЕ ВЕЛИЧИН.</t>
  </si>
  <si>
    <t>11. КОМПОНЕНТ МАТЕМАТИЧЕСКОГО ДЕЙСТВИЯ.</t>
  </si>
  <si>
    <t>12. ЭЛЕМЕНТ ПРЯМОУГОЛЬНОГО ПАРАЛЛЕЛЕПИПЕДА, ИМЕЮЩИЙ ФОРМУ ПРЯМОУГОЛЬНИКА.</t>
  </si>
  <si>
    <t>13. РЕЗУЛЬТАТ ДЕЙСТВИЯ СЛОЖЕНИЯ.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</si>
</sst>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 Cyr"/>
      <family val="2"/>
    </font>
    <font>
      <b/>
      <sz val="11"/>
      <name val="Arial Cyr"/>
      <family val="2"/>
    </font>
    <font>
      <sz val="9"/>
      <name val="Arial"/>
      <family val="0"/>
    </font>
    <font>
      <sz val="9"/>
      <name val="Arial Cyr"/>
      <family val="2"/>
    </font>
    <font>
      <sz val="11"/>
      <name val="Arial"/>
      <family val="0"/>
    </font>
    <font>
      <b/>
      <i/>
      <sz val="48"/>
      <name val="Arial"/>
      <family val="2"/>
    </font>
    <font>
      <b/>
      <i/>
      <sz val="18"/>
      <name val="Arial"/>
      <family val="2"/>
    </font>
    <font>
      <b/>
      <sz val="8"/>
      <name val="Symbo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179" fontId="0" fillId="5" borderId="0" xfId="18" applyFill="1" applyBorder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2" fillId="5" borderId="0" xfId="0" applyFont="1" applyFill="1" applyAlignment="1">
      <alignment horizontal="left" vertic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left"/>
    </xf>
    <xf numFmtId="0" fontId="13" fillId="8" borderId="8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3" fillId="8" borderId="9" xfId="0" applyFont="1" applyFill="1" applyBorder="1" applyAlignment="1">
      <alignment horizontal="left"/>
    </xf>
    <xf numFmtId="0" fontId="12" fillId="8" borderId="10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/>
    </xf>
    <xf numFmtId="0" fontId="13" fillId="8" borderId="11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left"/>
    </xf>
    <xf numFmtId="0" fontId="13" fillId="8" borderId="14" xfId="0" applyFont="1" applyFill="1" applyBorder="1" applyAlignment="1">
      <alignment horizontal="left"/>
    </xf>
    <xf numFmtId="0" fontId="12" fillId="9" borderId="0" xfId="0" applyFont="1" applyFill="1" applyAlignment="1">
      <alignment horizontal="left"/>
    </xf>
    <xf numFmtId="0" fontId="13" fillId="9" borderId="0" xfId="0" applyFont="1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9</xdr:row>
      <xdr:rowOff>38100</xdr:rowOff>
    </xdr:from>
    <xdr:to>
      <xdr:col>17</xdr:col>
      <xdr:colOff>76200</xdr:colOff>
      <xdr:row>10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971800" y="1533525"/>
          <a:ext cx="142875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38100</xdr:rowOff>
    </xdr:from>
    <xdr:to>
      <xdr:col>20</xdr:col>
      <xdr:colOff>66675</xdr:colOff>
      <xdr:row>10</xdr:row>
      <xdr:rowOff>114300</xdr:rowOff>
    </xdr:to>
    <xdr:sp>
      <xdr:nvSpPr>
        <xdr:cNvPr id="2" name="Oval 3"/>
        <xdr:cNvSpPr>
          <a:spLocks/>
        </xdr:cNvSpPr>
      </xdr:nvSpPr>
      <xdr:spPr>
        <a:xfrm>
          <a:off x="3533775" y="1533525"/>
          <a:ext cx="133350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28575</xdr:rowOff>
    </xdr:from>
    <xdr:to>
      <xdr:col>18</xdr:col>
      <xdr:colOff>152400</xdr:colOff>
      <xdr:row>12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248025" y="2038350"/>
          <a:ext cx="13335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9525</xdr:rowOff>
    </xdr:from>
    <xdr:to>
      <xdr:col>17</xdr:col>
      <xdr:colOff>133350</xdr:colOff>
      <xdr:row>14</xdr:row>
      <xdr:rowOff>76200</xdr:rowOff>
    </xdr:to>
    <xdr:sp>
      <xdr:nvSpPr>
        <xdr:cNvPr id="4" name="Arc 5"/>
        <xdr:cNvSpPr>
          <a:spLocks/>
        </xdr:cNvSpPr>
      </xdr:nvSpPr>
      <xdr:spPr>
        <a:xfrm rot="8903550">
          <a:off x="2543175" y="1847850"/>
          <a:ext cx="628650" cy="581025"/>
        </a:xfrm>
        <a:prstGeom prst="arc">
          <a:avLst>
            <a:gd name="adj1" fmla="val -28609222"/>
            <a:gd name="adj2" fmla="val -6522699"/>
            <a:gd name="adj3" fmla="val -42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9525</xdr:rowOff>
    </xdr:from>
    <xdr:to>
      <xdr:col>21</xdr:col>
      <xdr:colOff>180975</xdr:colOff>
      <xdr:row>14</xdr:row>
      <xdr:rowOff>76200</xdr:rowOff>
    </xdr:to>
    <xdr:sp>
      <xdr:nvSpPr>
        <xdr:cNvPr id="5" name="Arc 6"/>
        <xdr:cNvSpPr>
          <a:spLocks/>
        </xdr:cNvSpPr>
      </xdr:nvSpPr>
      <xdr:spPr>
        <a:xfrm rot="8903550">
          <a:off x="3324225" y="1847850"/>
          <a:ext cx="628650" cy="581025"/>
        </a:xfrm>
        <a:prstGeom prst="arc">
          <a:avLst>
            <a:gd name="adj1" fmla="val -28609222"/>
            <a:gd name="adj2" fmla="val -6571828"/>
            <a:gd name="adj3" fmla="val -42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24</xdr:col>
      <xdr:colOff>9525</xdr:colOff>
      <xdr:row>5</xdr:row>
      <xdr:rowOff>28575</xdr:rowOff>
    </xdr:to>
    <xdr:sp>
      <xdr:nvSpPr>
        <xdr:cNvPr id="6" name="AutoShape 11"/>
        <xdr:cNvSpPr>
          <a:spLocks/>
        </xdr:cNvSpPr>
      </xdr:nvSpPr>
      <xdr:spPr>
        <a:xfrm>
          <a:off x="552450" y="0"/>
          <a:ext cx="3819525" cy="83820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"ЛЕВ"
кроссворд для VI класса</a:t>
          </a:r>
        </a:p>
      </xdr:txBody>
    </xdr:sp>
    <xdr:clientData/>
  </xdr:twoCellAnchor>
  <xdr:twoCellAnchor>
    <xdr:from>
      <xdr:col>25</xdr:col>
      <xdr:colOff>47625</xdr:colOff>
      <xdr:row>0</xdr:row>
      <xdr:rowOff>57150</xdr:rowOff>
    </xdr:from>
    <xdr:to>
      <xdr:col>27</xdr:col>
      <xdr:colOff>228600</xdr:colOff>
      <xdr:row>2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4657725" y="57150"/>
          <a:ext cx="14001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горизонтали</a:t>
          </a:r>
        </a:p>
      </xdr:txBody>
    </xdr:sp>
    <xdr:clientData/>
  </xdr:twoCellAnchor>
  <xdr:twoCellAnchor>
    <xdr:from>
      <xdr:col>25</xdr:col>
      <xdr:colOff>76200</xdr:colOff>
      <xdr:row>12</xdr:row>
      <xdr:rowOff>19050</xdr:rowOff>
    </xdr:from>
    <xdr:to>
      <xdr:col>27</xdr:col>
      <xdr:colOff>123825</xdr:colOff>
      <xdr:row>13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4686300" y="2028825"/>
          <a:ext cx="12668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вертикали: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9</xdr:row>
      <xdr:rowOff>38100</xdr:rowOff>
    </xdr:from>
    <xdr:to>
      <xdr:col>17</xdr:col>
      <xdr:colOff>76200</xdr:colOff>
      <xdr:row>10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971800" y="1533525"/>
          <a:ext cx="142875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38100</xdr:rowOff>
    </xdr:from>
    <xdr:to>
      <xdr:col>20</xdr:col>
      <xdr:colOff>66675</xdr:colOff>
      <xdr:row>10</xdr:row>
      <xdr:rowOff>114300</xdr:rowOff>
    </xdr:to>
    <xdr:sp>
      <xdr:nvSpPr>
        <xdr:cNvPr id="2" name="Oval 2"/>
        <xdr:cNvSpPr>
          <a:spLocks/>
        </xdr:cNvSpPr>
      </xdr:nvSpPr>
      <xdr:spPr>
        <a:xfrm>
          <a:off x="3533775" y="1533525"/>
          <a:ext cx="133350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28575</xdr:rowOff>
    </xdr:from>
    <xdr:to>
      <xdr:col>18</xdr:col>
      <xdr:colOff>152400</xdr:colOff>
      <xdr:row>12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48025" y="2038350"/>
          <a:ext cx="133350" cy="1333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9525</xdr:rowOff>
    </xdr:from>
    <xdr:to>
      <xdr:col>17</xdr:col>
      <xdr:colOff>133350</xdr:colOff>
      <xdr:row>14</xdr:row>
      <xdr:rowOff>76200</xdr:rowOff>
    </xdr:to>
    <xdr:sp>
      <xdr:nvSpPr>
        <xdr:cNvPr id="4" name="Arc 4"/>
        <xdr:cNvSpPr>
          <a:spLocks/>
        </xdr:cNvSpPr>
      </xdr:nvSpPr>
      <xdr:spPr>
        <a:xfrm rot="8903550">
          <a:off x="2543175" y="1847850"/>
          <a:ext cx="628650" cy="581025"/>
        </a:xfrm>
        <a:prstGeom prst="arc">
          <a:avLst>
            <a:gd name="adj1" fmla="val -28609222"/>
            <a:gd name="adj2" fmla="val -6522699"/>
            <a:gd name="adj3" fmla="val -42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11</xdr:row>
      <xdr:rowOff>9525</xdr:rowOff>
    </xdr:from>
    <xdr:to>
      <xdr:col>21</xdr:col>
      <xdr:colOff>180975</xdr:colOff>
      <xdr:row>14</xdr:row>
      <xdr:rowOff>76200</xdr:rowOff>
    </xdr:to>
    <xdr:sp>
      <xdr:nvSpPr>
        <xdr:cNvPr id="5" name="Arc 5"/>
        <xdr:cNvSpPr>
          <a:spLocks/>
        </xdr:cNvSpPr>
      </xdr:nvSpPr>
      <xdr:spPr>
        <a:xfrm rot="8903550">
          <a:off x="3324225" y="1847850"/>
          <a:ext cx="628650" cy="581025"/>
        </a:xfrm>
        <a:prstGeom prst="arc">
          <a:avLst>
            <a:gd name="adj1" fmla="val -28609222"/>
            <a:gd name="adj2" fmla="val -6571828"/>
            <a:gd name="adj3" fmla="val -42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19050</xdr:rowOff>
    </xdr:from>
    <xdr:to>
      <xdr:col>22</xdr:col>
      <xdr:colOff>57150</xdr:colOff>
      <xdr:row>5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600075" y="19050"/>
          <a:ext cx="3438525" cy="81915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"ЛЕВ"
кроссворд для IV класса</a:t>
          </a:r>
        </a:p>
      </xdr:txBody>
    </xdr:sp>
    <xdr:clientData/>
  </xdr:twoCellAnchor>
  <xdr:twoCellAnchor>
    <xdr:from>
      <xdr:col>25</xdr:col>
      <xdr:colOff>38100</xdr:colOff>
      <xdr:row>0</xdr:row>
      <xdr:rowOff>66675</xdr:rowOff>
    </xdr:from>
    <xdr:to>
      <xdr:col>27</xdr:col>
      <xdr:colOff>219075</xdr:colOff>
      <xdr:row>2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4648200" y="66675"/>
          <a:ext cx="14001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горизонтали</a:t>
          </a:r>
        </a:p>
      </xdr:txBody>
    </xdr:sp>
    <xdr:clientData/>
  </xdr:twoCellAnchor>
  <xdr:twoCellAnchor>
    <xdr:from>
      <xdr:col>25</xdr:col>
      <xdr:colOff>57150</xdr:colOff>
      <xdr:row>12</xdr:row>
      <xdr:rowOff>57150</xdr:rowOff>
    </xdr:from>
    <xdr:to>
      <xdr:col>27</xdr:col>
      <xdr:colOff>104775</xdr:colOff>
      <xdr:row>13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4667250" y="2066925"/>
          <a:ext cx="12668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вертикали: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10</xdr:row>
      <xdr:rowOff>9525</xdr:rowOff>
    </xdr:from>
    <xdr:to>
      <xdr:col>5</xdr:col>
      <xdr:colOff>19050</xdr:colOff>
      <xdr:row>13</xdr:row>
      <xdr:rowOff>47625</xdr:rowOff>
    </xdr:to>
    <xdr:sp>
      <xdr:nvSpPr>
        <xdr:cNvPr id="1" name="Oval 1"/>
        <xdr:cNvSpPr>
          <a:spLocks/>
        </xdr:cNvSpPr>
      </xdr:nvSpPr>
      <xdr:spPr>
        <a:xfrm>
          <a:off x="1209675" y="1724025"/>
          <a:ext cx="25717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38100</xdr:rowOff>
    </xdr:from>
    <xdr:to>
      <xdr:col>4</xdr:col>
      <xdr:colOff>104775</xdr:colOff>
      <xdr:row>13</xdr:row>
      <xdr:rowOff>9525</xdr:rowOff>
    </xdr:to>
    <xdr:sp>
      <xdr:nvSpPr>
        <xdr:cNvPr id="2" name="Oval 4"/>
        <xdr:cNvSpPr>
          <a:spLocks/>
        </xdr:cNvSpPr>
      </xdr:nvSpPr>
      <xdr:spPr>
        <a:xfrm>
          <a:off x="1209675" y="1752600"/>
          <a:ext cx="142875" cy="485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104775</xdr:rowOff>
    </xdr:from>
    <xdr:to>
      <xdr:col>18</xdr:col>
      <xdr:colOff>47625</xdr:colOff>
      <xdr:row>6</xdr:row>
      <xdr:rowOff>0</xdr:rowOff>
    </xdr:to>
    <xdr:sp>
      <xdr:nvSpPr>
        <xdr:cNvPr id="3" name="AutoShape 6"/>
        <xdr:cNvSpPr>
          <a:spLocks/>
        </xdr:cNvSpPr>
      </xdr:nvSpPr>
      <xdr:spPr>
        <a:xfrm>
          <a:off x="876300" y="104775"/>
          <a:ext cx="3057525" cy="95250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"слоненок"
кроссворд для V класса</a:t>
          </a:r>
        </a:p>
      </xdr:txBody>
    </xdr:sp>
    <xdr:clientData/>
  </xdr:twoCellAnchor>
  <xdr:twoCellAnchor>
    <xdr:from>
      <xdr:col>21</xdr:col>
      <xdr:colOff>47625</xdr:colOff>
      <xdr:row>1</xdr:row>
      <xdr:rowOff>57150</xdr:rowOff>
    </xdr:from>
    <xdr:to>
      <xdr:col>27</xdr:col>
      <xdr:colOff>66675</xdr:colOff>
      <xdr:row>3</xdr:row>
      <xdr:rowOff>0</xdr:rowOff>
    </xdr:to>
    <xdr:sp>
      <xdr:nvSpPr>
        <xdr:cNvPr id="4" name="AutoShape 9"/>
        <xdr:cNvSpPr>
          <a:spLocks/>
        </xdr:cNvSpPr>
      </xdr:nvSpPr>
      <xdr:spPr>
        <a:xfrm>
          <a:off x="4543425" y="219075"/>
          <a:ext cx="12096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горизонтали</a:t>
          </a:r>
        </a:p>
      </xdr:txBody>
    </xdr:sp>
    <xdr:clientData/>
  </xdr:twoCellAnchor>
  <xdr:twoCellAnchor>
    <xdr:from>
      <xdr:col>21</xdr:col>
      <xdr:colOff>76200</xdr:colOff>
      <xdr:row>10</xdr:row>
      <xdr:rowOff>19050</xdr:rowOff>
    </xdr:from>
    <xdr:to>
      <xdr:col>27</xdr:col>
      <xdr:colOff>142875</xdr:colOff>
      <xdr:row>11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4572000" y="1733550"/>
          <a:ext cx="12573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вертикали: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10</xdr:row>
      <xdr:rowOff>9525</xdr:rowOff>
    </xdr:from>
    <xdr:to>
      <xdr:col>5</xdr:col>
      <xdr:colOff>19050</xdr:colOff>
      <xdr:row>13</xdr:row>
      <xdr:rowOff>47625</xdr:rowOff>
    </xdr:to>
    <xdr:sp>
      <xdr:nvSpPr>
        <xdr:cNvPr id="1" name="Oval 3"/>
        <xdr:cNvSpPr>
          <a:spLocks/>
        </xdr:cNvSpPr>
      </xdr:nvSpPr>
      <xdr:spPr>
        <a:xfrm>
          <a:off x="1085850" y="1590675"/>
          <a:ext cx="24765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38100</xdr:rowOff>
    </xdr:from>
    <xdr:to>
      <xdr:col>4</xdr:col>
      <xdr:colOff>104775</xdr:colOff>
      <xdr:row>13</xdr:row>
      <xdr:rowOff>9525</xdr:rowOff>
    </xdr:to>
    <xdr:sp>
      <xdr:nvSpPr>
        <xdr:cNvPr id="2" name="Oval 4"/>
        <xdr:cNvSpPr>
          <a:spLocks/>
        </xdr:cNvSpPr>
      </xdr:nvSpPr>
      <xdr:spPr>
        <a:xfrm>
          <a:off x="1085850" y="1619250"/>
          <a:ext cx="133350" cy="485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104775</xdr:rowOff>
    </xdr:from>
    <xdr:to>
      <xdr:col>18</xdr:col>
      <xdr:colOff>47625</xdr:colOff>
      <xdr:row>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00100" y="104775"/>
          <a:ext cx="3000375" cy="83820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"слоненок"
кроссворд для V класса</a:t>
          </a:r>
        </a:p>
      </xdr:txBody>
    </xdr:sp>
    <xdr:clientData/>
  </xdr:twoCellAnchor>
  <xdr:twoCellAnchor>
    <xdr:from>
      <xdr:col>21</xdr:col>
      <xdr:colOff>47625</xdr:colOff>
      <xdr:row>1</xdr:row>
      <xdr:rowOff>57150</xdr:rowOff>
    </xdr:from>
    <xdr:to>
      <xdr:col>27</xdr:col>
      <xdr:colOff>66675</xdr:colOff>
      <xdr:row>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410075" y="219075"/>
          <a:ext cx="120967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горизонтали</a:t>
          </a:r>
        </a:p>
      </xdr:txBody>
    </xdr:sp>
    <xdr:clientData/>
  </xdr:twoCellAnchor>
  <xdr:twoCellAnchor>
    <xdr:from>
      <xdr:col>21</xdr:col>
      <xdr:colOff>76200</xdr:colOff>
      <xdr:row>10</xdr:row>
      <xdr:rowOff>19050</xdr:rowOff>
    </xdr:from>
    <xdr:to>
      <xdr:col>27</xdr:col>
      <xdr:colOff>142875</xdr:colOff>
      <xdr:row>11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4438650" y="1600200"/>
          <a:ext cx="12573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По вертикали: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K54"/>
  <sheetViews>
    <sheetView tabSelected="1" workbookViewId="0" topLeftCell="A1">
      <selection activeCell="W16" sqref="W16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2.7109375" style="0" customWidth="1"/>
    <col min="4" max="4" width="2.57421875" style="0" customWidth="1"/>
    <col min="5" max="8" width="2.7109375" style="0" customWidth="1"/>
    <col min="9" max="9" width="2.8515625" style="0" customWidth="1"/>
    <col min="10" max="10" width="2.57421875" style="0" customWidth="1"/>
    <col min="11" max="11" width="2.7109375" style="0" customWidth="1"/>
    <col min="12" max="12" width="2.57421875" style="0" customWidth="1"/>
    <col min="13" max="15" width="2.7109375" style="0" customWidth="1"/>
    <col min="16" max="16" width="2.8515625" style="0" customWidth="1"/>
    <col min="17" max="17" width="2.7109375" style="0" customWidth="1"/>
    <col min="18" max="18" width="2.8515625" style="0" customWidth="1"/>
    <col min="19" max="19" width="2.7109375" style="0" customWidth="1"/>
    <col min="20" max="20" width="2.8515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3.00390625" style="0" customWidth="1"/>
    <col min="25" max="25" width="3.7109375" style="0" customWidth="1"/>
  </cols>
  <sheetData>
    <row r="1" spans="1:3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 t="s">
        <v>1</v>
      </c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</row>
    <row r="4" spans="1:3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2</v>
      </c>
      <c r="AA4" s="7"/>
      <c r="AB4" s="7"/>
      <c r="AC4" s="7"/>
      <c r="AD4" s="7"/>
      <c r="AE4" s="7"/>
      <c r="AF4" s="7"/>
      <c r="AG4" s="7"/>
      <c r="AH4" s="6"/>
      <c r="AI4" s="6"/>
      <c r="AJ4" s="6"/>
      <c r="AK4" s="6"/>
    </row>
    <row r="5" spans="1:3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 t="s">
        <v>3</v>
      </c>
      <c r="AA5" s="7"/>
      <c r="AB5" s="7"/>
      <c r="AC5" s="7"/>
      <c r="AD5" s="7"/>
      <c r="AE5" s="7"/>
      <c r="AF5" s="7"/>
      <c r="AG5" s="7"/>
      <c r="AH5" s="6"/>
      <c r="AI5" s="6"/>
      <c r="AJ5" s="6"/>
      <c r="AK5" s="6"/>
    </row>
    <row r="6" spans="1:37" ht="13.5" thickBot="1">
      <c r="A6" s="6"/>
      <c r="B6" s="6"/>
      <c r="C6" s="6"/>
      <c r="D6" s="6"/>
      <c r="E6" s="32"/>
      <c r="F6" s="6"/>
      <c r="G6" s="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 t="s">
        <v>0</v>
      </c>
      <c r="AA6" s="7"/>
      <c r="AB6" s="7"/>
      <c r="AC6" s="7"/>
      <c r="AD6" s="7"/>
      <c r="AE6" s="7"/>
      <c r="AF6" s="7"/>
      <c r="AG6" s="7"/>
      <c r="AH6" s="6"/>
      <c r="AI6" s="6"/>
      <c r="AJ6" s="6"/>
      <c r="AK6" s="6"/>
    </row>
    <row r="7" spans="1:37" ht="13.5" thickBot="1">
      <c r="A7" s="6"/>
      <c r="B7" s="6"/>
      <c r="C7" s="6"/>
      <c r="D7" s="6"/>
      <c r="E7" s="5">
        <v>1</v>
      </c>
      <c r="F7" s="4"/>
      <c r="G7" s="4">
        <v>2</v>
      </c>
      <c r="H7" s="6"/>
      <c r="I7" s="6"/>
      <c r="J7" s="6"/>
      <c r="K7" s="6"/>
      <c r="L7" s="6"/>
      <c r="M7" s="6"/>
      <c r="N7" s="4">
        <v>3</v>
      </c>
      <c r="O7" s="3"/>
      <c r="P7" s="4"/>
      <c r="Q7" s="4"/>
      <c r="R7" s="4"/>
      <c r="S7" s="4"/>
      <c r="T7" s="4"/>
      <c r="U7" s="4"/>
      <c r="V7" s="4"/>
      <c r="W7" s="4"/>
      <c r="X7" s="4">
        <v>4</v>
      </c>
      <c r="Y7" s="6">
        <v>4</v>
      </c>
      <c r="Z7" s="7" t="s">
        <v>4</v>
      </c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</row>
    <row r="8" spans="1:37" ht="13.5" thickBot="1">
      <c r="A8" s="6"/>
      <c r="B8" s="6"/>
      <c r="C8" s="6"/>
      <c r="D8" s="6"/>
      <c r="E8" s="6"/>
      <c r="F8" s="6"/>
      <c r="G8" s="4"/>
      <c r="H8" s="6"/>
      <c r="I8" s="6"/>
      <c r="J8" s="6"/>
      <c r="K8" s="6"/>
      <c r="L8" s="6"/>
      <c r="M8" s="6"/>
      <c r="N8" s="4"/>
      <c r="O8" s="1"/>
      <c r="P8" s="1"/>
      <c r="Q8" s="1"/>
      <c r="R8" s="1"/>
      <c r="S8" s="1"/>
      <c r="T8" s="1"/>
      <c r="U8" s="1"/>
      <c r="V8" s="1"/>
      <c r="W8" s="1"/>
      <c r="X8" s="4"/>
      <c r="Y8" s="6"/>
      <c r="Z8" s="7" t="s">
        <v>5</v>
      </c>
      <c r="AA8" s="7"/>
      <c r="AB8" s="7"/>
      <c r="AC8" s="7"/>
      <c r="AD8" s="7"/>
      <c r="AE8" s="7"/>
      <c r="AF8" s="7"/>
      <c r="AG8" s="7"/>
      <c r="AH8" s="6"/>
      <c r="AI8" s="6"/>
      <c r="AJ8" s="6"/>
      <c r="AK8" s="6"/>
    </row>
    <row r="9" spans="1:37" ht="13.5" thickBot="1">
      <c r="A9" s="6"/>
      <c r="B9" s="6"/>
      <c r="C9" s="6"/>
      <c r="D9" s="6"/>
      <c r="E9" s="6"/>
      <c r="F9" s="6"/>
      <c r="G9" s="4"/>
      <c r="H9" s="6"/>
      <c r="I9" s="6"/>
      <c r="J9" s="6"/>
      <c r="K9" s="6"/>
      <c r="L9" s="6"/>
      <c r="M9" s="6"/>
      <c r="N9" s="4"/>
      <c r="O9" s="1"/>
      <c r="P9" s="4">
        <v>5</v>
      </c>
      <c r="Q9" s="4"/>
      <c r="R9" s="4"/>
      <c r="S9" s="4">
        <v>6</v>
      </c>
      <c r="T9" s="4"/>
      <c r="U9" s="4"/>
      <c r="V9" s="4">
        <v>7</v>
      </c>
      <c r="W9" s="1"/>
      <c r="X9" s="4"/>
      <c r="Y9" s="6"/>
      <c r="Z9" s="8" t="s">
        <v>6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>
      <c r="A10" s="6"/>
      <c r="B10" s="6"/>
      <c r="C10" s="6"/>
      <c r="D10" s="6"/>
      <c r="E10" s="6"/>
      <c r="F10" s="6"/>
      <c r="G10" s="4"/>
      <c r="H10" s="6"/>
      <c r="I10" s="32"/>
      <c r="J10" s="6"/>
      <c r="K10" s="32"/>
      <c r="L10" s="6"/>
      <c r="M10" s="6"/>
      <c r="N10" s="4"/>
      <c r="O10" s="1"/>
      <c r="P10" s="4"/>
      <c r="Q10" s="1"/>
      <c r="R10" s="1"/>
      <c r="S10" s="4"/>
      <c r="T10" s="1"/>
      <c r="U10" s="1"/>
      <c r="V10" s="4"/>
      <c r="W10" s="1"/>
      <c r="X10" s="4"/>
      <c r="Y10" s="6"/>
      <c r="Z10" s="8" t="s">
        <v>7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3.5" thickBot="1">
      <c r="A11" s="6"/>
      <c r="B11" s="6"/>
      <c r="C11" s="6"/>
      <c r="D11" s="6"/>
      <c r="E11" s="6"/>
      <c r="F11" s="33"/>
      <c r="G11" s="4">
        <v>8</v>
      </c>
      <c r="H11" s="4"/>
      <c r="I11" s="4">
        <v>9</v>
      </c>
      <c r="J11" s="4"/>
      <c r="K11" s="4">
        <v>10</v>
      </c>
      <c r="L11" s="4"/>
      <c r="M11" s="4"/>
      <c r="N11" s="4"/>
      <c r="O11" s="1"/>
      <c r="P11" s="4"/>
      <c r="Q11" s="1"/>
      <c r="R11" s="1"/>
      <c r="S11" s="4"/>
      <c r="T11" s="1"/>
      <c r="U11" s="1"/>
      <c r="V11" s="4"/>
      <c r="W11" s="1"/>
      <c r="X11" s="4"/>
      <c r="Y11" s="6"/>
      <c r="Z11" s="8" t="s">
        <v>8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3.5" thickBot="1">
      <c r="A12" s="6"/>
      <c r="B12" s="6"/>
      <c r="C12" s="6"/>
      <c r="D12" s="6"/>
      <c r="E12" s="6"/>
      <c r="F12" s="6"/>
      <c r="G12" s="4"/>
      <c r="H12" s="1"/>
      <c r="I12" s="4"/>
      <c r="J12" s="1"/>
      <c r="K12" s="4"/>
      <c r="L12" s="1"/>
      <c r="M12" s="1"/>
      <c r="N12" s="5"/>
      <c r="O12" s="1"/>
      <c r="P12" s="1"/>
      <c r="Q12" s="4">
        <v>11</v>
      </c>
      <c r="R12" s="4"/>
      <c r="S12" s="4"/>
      <c r="T12" s="4"/>
      <c r="U12" s="4">
        <v>12</v>
      </c>
      <c r="V12" s="1"/>
      <c r="W12" s="1"/>
      <c r="X12" s="4"/>
      <c r="Y12" s="6"/>
      <c r="Z12" s="8" t="s">
        <v>9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3.5" thickBot="1">
      <c r="A13" s="6"/>
      <c r="B13" s="6"/>
      <c r="C13" s="6"/>
      <c r="D13" s="6"/>
      <c r="E13" s="6"/>
      <c r="F13" s="6"/>
      <c r="G13" s="4"/>
      <c r="H13" s="1"/>
      <c r="I13" s="4"/>
      <c r="J13" s="1"/>
      <c r="K13" s="4"/>
      <c r="L13" s="1"/>
      <c r="M13" s="1"/>
      <c r="N13" s="5"/>
      <c r="O13" s="1"/>
      <c r="P13" s="1"/>
      <c r="Q13" s="5"/>
      <c r="R13" s="1"/>
      <c r="S13" s="1"/>
      <c r="T13" s="1"/>
      <c r="U13" s="5"/>
      <c r="V13" s="1"/>
      <c r="W13" s="1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3.5" thickBot="1">
      <c r="A14" s="6"/>
      <c r="B14" s="6"/>
      <c r="C14" s="6"/>
      <c r="D14" s="6"/>
      <c r="E14" s="6"/>
      <c r="F14" s="6"/>
      <c r="G14" s="4"/>
      <c r="H14" s="1"/>
      <c r="I14" s="4"/>
      <c r="J14" s="1"/>
      <c r="K14" s="4"/>
      <c r="L14" s="1"/>
      <c r="M14" s="1"/>
      <c r="N14" s="5"/>
      <c r="O14" s="1"/>
      <c r="P14" s="1"/>
      <c r="Q14" s="1"/>
      <c r="R14" s="1"/>
      <c r="S14" s="1"/>
      <c r="T14" s="1"/>
      <c r="U14" s="1"/>
      <c r="V14" s="1"/>
      <c r="W14" s="1"/>
      <c r="X14" s="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3.5" thickBot="1">
      <c r="A15" s="6"/>
      <c r="B15" s="6"/>
      <c r="C15" s="6"/>
      <c r="D15" s="6"/>
      <c r="E15" s="6"/>
      <c r="F15" s="6"/>
      <c r="G15" s="4"/>
      <c r="H15" s="1"/>
      <c r="I15" s="4"/>
      <c r="J15" s="1"/>
      <c r="K15" s="4"/>
      <c r="L15" s="1"/>
      <c r="M15" s="1"/>
      <c r="N15" s="5"/>
      <c r="O15" s="1"/>
      <c r="P15" s="1"/>
      <c r="Q15" s="1"/>
      <c r="R15" s="1"/>
      <c r="S15" s="1"/>
      <c r="T15" s="1"/>
      <c r="U15" s="2"/>
      <c r="V15" s="1"/>
      <c r="W15" s="1"/>
      <c r="X15" s="4"/>
      <c r="Y15" s="6"/>
      <c r="Z15" s="9" t="s">
        <v>10</v>
      </c>
      <c r="AA15" s="10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3.5" thickBot="1">
      <c r="A16" s="6"/>
      <c r="B16" s="6"/>
      <c r="C16" s="6"/>
      <c r="D16" s="6"/>
      <c r="E16" s="6"/>
      <c r="F16" s="6"/>
      <c r="G16" s="4"/>
      <c r="H16" s="1"/>
      <c r="I16" s="4"/>
      <c r="J16" s="1"/>
      <c r="K16" s="1"/>
      <c r="L16" s="1"/>
      <c r="M16" s="1"/>
      <c r="N16" s="1"/>
      <c r="O16" s="5">
        <v>13</v>
      </c>
      <c r="P16" s="5"/>
      <c r="Q16" s="5"/>
      <c r="R16" s="5"/>
      <c r="S16" s="5"/>
      <c r="T16" s="4">
        <v>14</v>
      </c>
      <c r="U16" s="5"/>
      <c r="V16" s="4"/>
      <c r="W16" s="4"/>
      <c r="X16" s="6"/>
      <c r="Y16" s="6"/>
      <c r="Z16" s="11" t="s">
        <v>11</v>
      </c>
      <c r="AA16" s="11"/>
      <c r="AB16" s="11"/>
      <c r="AC16" s="11"/>
      <c r="AD16" s="11"/>
      <c r="AE16" s="11"/>
      <c r="AF16" s="6"/>
      <c r="AG16" s="6"/>
      <c r="AH16" s="6"/>
      <c r="AI16" s="6"/>
      <c r="AJ16" s="6"/>
      <c r="AK16" s="6"/>
    </row>
    <row r="17" spans="1:37" ht="13.5" thickBot="1">
      <c r="A17" s="6"/>
      <c r="B17" s="6"/>
      <c r="C17" s="6"/>
      <c r="D17" s="6"/>
      <c r="E17" s="6"/>
      <c r="F17" s="6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6"/>
      <c r="V17" s="6"/>
      <c r="W17" s="6"/>
      <c r="X17" s="6"/>
      <c r="Y17" s="6"/>
      <c r="Z17" s="11" t="s">
        <v>12</v>
      </c>
      <c r="AA17" s="11"/>
      <c r="AB17" s="11"/>
      <c r="AC17" s="11"/>
      <c r="AD17" s="11"/>
      <c r="AE17" s="6"/>
      <c r="AF17" s="6"/>
      <c r="AG17" s="6"/>
      <c r="AH17" s="6"/>
      <c r="AI17" s="6"/>
      <c r="AJ17" s="6"/>
      <c r="AK17" s="6"/>
    </row>
    <row r="18" spans="1:37" ht="13.5" thickBot="1">
      <c r="A18" s="6"/>
      <c r="B18" s="6"/>
      <c r="C18" s="6"/>
      <c r="D18" s="6"/>
      <c r="E18" s="6"/>
      <c r="F18" s="6"/>
      <c r="G18" s="4"/>
      <c r="H18" s="1"/>
      <c r="I18" s="4">
        <v>15</v>
      </c>
      <c r="J18" s="4"/>
      <c r="K18" s="4"/>
      <c r="L18" s="4"/>
      <c r="M18" s="4"/>
      <c r="N18" s="4">
        <v>16</v>
      </c>
      <c r="O18" s="1"/>
      <c r="P18" s="4">
        <v>17</v>
      </c>
      <c r="Q18" s="4"/>
      <c r="R18" s="4">
        <v>18</v>
      </c>
      <c r="S18" s="1"/>
      <c r="T18" s="4"/>
      <c r="U18" s="6"/>
      <c r="V18" s="6"/>
      <c r="W18" s="6"/>
      <c r="X18" s="6"/>
      <c r="Y18" s="6"/>
      <c r="Z18" s="11" t="s">
        <v>13</v>
      </c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3.5" thickBot="1">
      <c r="A19" s="6"/>
      <c r="B19" s="6"/>
      <c r="C19" s="6"/>
      <c r="D19" s="6"/>
      <c r="E19" s="6"/>
      <c r="F19" s="6"/>
      <c r="G19" s="4"/>
      <c r="H19" s="1"/>
      <c r="I19" s="4"/>
      <c r="J19" s="6"/>
      <c r="K19" s="6"/>
      <c r="L19" s="6"/>
      <c r="M19" s="6"/>
      <c r="N19" s="4"/>
      <c r="O19" s="1"/>
      <c r="P19" s="4"/>
      <c r="Q19" s="6"/>
      <c r="R19" s="4"/>
      <c r="S19" s="1"/>
      <c r="T19" s="4"/>
      <c r="U19" s="6"/>
      <c r="V19" s="6"/>
      <c r="W19" s="6"/>
      <c r="X19" s="6"/>
      <c r="Y19" s="6"/>
      <c r="Z19" s="8" t="s">
        <v>14</v>
      </c>
      <c r="AA19" s="8"/>
      <c r="AB19" s="8"/>
      <c r="AC19" s="8"/>
      <c r="AD19" s="8"/>
      <c r="AE19" s="6"/>
      <c r="AF19" s="6"/>
      <c r="AG19" s="6"/>
      <c r="AH19" s="6"/>
      <c r="AI19" s="6"/>
      <c r="AJ19" s="6"/>
      <c r="AK19" s="6"/>
    </row>
    <row r="20" spans="1:37" ht="13.5" thickBot="1">
      <c r="A20" s="6"/>
      <c r="B20" s="6"/>
      <c r="C20" s="6"/>
      <c r="D20" s="6"/>
      <c r="E20" s="6"/>
      <c r="F20" s="6"/>
      <c r="G20" s="4"/>
      <c r="H20" s="1"/>
      <c r="I20" s="4"/>
      <c r="J20" s="6"/>
      <c r="K20" s="6"/>
      <c r="L20" s="6"/>
      <c r="M20" s="6"/>
      <c r="N20" s="4"/>
      <c r="O20" s="1"/>
      <c r="P20" s="4"/>
      <c r="Q20" s="6"/>
      <c r="R20" s="4"/>
      <c r="S20" s="1"/>
      <c r="T20" s="4"/>
      <c r="U20" s="6"/>
      <c r="V20" s="6"/>
      <c r="W20" s="6"/>
      <c r="X20" s="6"/>
      <c r="Y20" s="6"/>
      <c r="Z20" s="12" t="s">
        <v>16</v>
      </c>
      <c r="AA20" s="12"/>
      <c r="AB20" s="6"/>
      <c r="AC20" s="6"/>
      <c r="AD20" s="6"/>
      <c r="AE20" s="6"/>
      <c r="AF20" s="11"/>
      <c r="AG20" s="6"/>
      <c r="AH20" s="6"/>
      <c r="AI20" s="6"/>
      <c r="AJ20" s="6"/>
      <c r="AK20" s="6"/>
    </row>
    <row r="21" spans="1:37" ht="13.5" thickBot="1">
      <c r="A21" s="6"/>
      <c r="B21" s="6"/>
      <c r="C21" s="6"/>
      <c r="D21" s="6"/>
      <c r="E21" s="6"/>
      <c r="F21" s="6"/>
      <c r="G21" s="4">
        <v>19</v>
      </c>
      <c r="H21" s="4"/>
      <c r="I21" s="4"/>
      <c r="J21" s="6"/>
      <c r="K21" s="6"/>
      <c r="L21" s="6"/>
      <c r="M21" s="6"/>
      <c r="N21" s="4">
        <v>20</v>
      </c>
      <c r="O21" s="4"/>
      <c r="P21" s="4"/>
      <c r="Q21" s="6"/>
      <c r="R21" s="4">
        <v>21</v>
      </c>
      <c r="S21" s="4"/>
      <c r="T21" s="4"/>
      <c r="U21" s="6"/>
      <c r="V21" s="6"/>
      <c r="W21" s="6"/>
      <c r="X21" s="6"/>
      <c r="Y21" s="6"/>
      <c r="Z21" s="11" t="s">
        <v>15</v>
      </c>
      <c r="AA21" s="11"/>
      <c r="AB21" s="11"/>
      <c r="AC21" s="11"/>
      <c r="AD21" s="11"/>
      <c r="AE21" s="11"/>
      <c r="AF21" s="6"/>
      <c r="AG21" s="6"/>
      <c r="AH21" s="6"/>
      <c r="AI21" s="6"/>
      <c r="AJ21" s="6"/>
      <c r="AK21" s="6"/>
    </row>
    <row r="22" spans="1:3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8" t="s">
        <v>17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8" t="s">
        <v>18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8" t="s">
        <v>19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8" t="s">
        <v>20</v>
      </c>
      <c r="AA25" s="6"/>
      <c r="AB25" s="6"/>
      <c r="AC25" s="6"/>
      <c r="AD25" s="6"/>
      <c r="AE25" s="6"/>
      <c r="AF25" s="11"/>
      <c r="AG25" s="6"/>
      <c r="AH25" s="6"/>
      <c r="AI25" s="6"/>
      <c r="AJ25" s="6"/>
      <c r="AK25" s="6"/>
    </row>
    <row r="26" spans="1:3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8" t="s">
        <v>21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5">
      <c r="A27" s="6"/>
      <c r="B27" s="6"/>
      <c r="C27" s="13" t="s">
        <v>25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8" t="s">
        <v>22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8" t="s">
        <v>23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8" t="s">
        <v>24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8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3.5" customHeight="1" hidden="1">
      <c r="A42" s="26"/>
      <c r="B42" s="26"/>
      <c r="C42" s="27" t="s">
        <v>26</v>
      </c>
      <c r="D42" s="27"/>
      <c r="E42" s="27"/>
      <c r="F42" s="27"/>
      <c r="G42" s="27"/>
      <c r="H42" s="27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5" customHeight="1" hidden="1" thickBot="1">
      <c r="A43" s="28" t="s">
        <v>27</v>
      </c>
      <c r="B43" s="28"/>
      <c r="C43" s="28"/>
      <c r="D43" s="28"/>
      <c r="E43" s="28"/>
      <c r="F43" s="28"/>
      <c r="G43" s="28"/>
      <c r="H43" s="25">
        <f>IF(AND(ЛЕВ!E7="Л",ЛЕВ!F7="У",ЛЕВ!G7="Ч"),1,0)</f>
        <v>0</v>
      </c>
      <c r="I43" s="25">
        <f>IF(AND(ЛЕВ!N7="К",ЛЕВ!O7="О",ЛЕВ!P7="Э",ЛЕВ!Q7="Ф",ЛЕВ!R7="Ф",ЛЕВ!S7="И",ЛЕВ!T7="Ц",ЛЕВ!U7="И",ЛЕВ!V7="Е",ЛЕВ!W7="Н",ЛЕВ!X7="Т"),1,0)</f>
        <v>0</v>
      </c>
      <c r="J43" s="25">
        <f>IF(AND(ЛЕВ!G11="Р",ЛЕВ!H11="А",ЛЕВ!I11="З",ЛЕВ!J11="Н",ЛЕВ!K11="О",ЛЕВ!L11="С",ЛЕВ!M11="Т",ЛЕВ!N11="Ь"),1,0)</f>
        <v>0</v>
      </c>
      <c r="K43" s="25">
        <f>IF(AND(ЛЕВ!P9="Д",ЛЕВ!Q9="И",ЛЕВ!R9="А",ЛЕВ!S9="М",ЛЕВ!T9="Е",ЛЕВ!U9="Т",ЛЕВ!V9="Р"),1,0)</f>
        <v>0</v>
      </c>
      <c r="L43" s="25">
        <f>IF(AND(ЛЕВ!Q12="К",ЛЕВ!R12="Л",ЛЕВ!S12="А",ЛЕВ!T12="С",ЛЕВ!U12="С"),1,0)</f>
        <v>0</v>
      </c>
      <c r="M43" s="25">
        <f>IF(AND(ЛЕВ!O16="Э",ЛЕВ!P16="Р",ЛЕВ!Q16="А",ЛЕВ!R16="Т",ЛЕВ!S16="О",ЛЕВ!T16="С",ЛЕВ!U16="Ф",ЛЕВ!V16="Е",ЛЕВ!W16="Н"),1,0)</f>
        <v>0</v>
      </c>
      <c r="N43" s="25">
        <f>IF(AND(ЛЕВ!P18="Г",ЛЕВ!Q18="О",ЛЕВ!R18="Д"),1,0)</f>
        <v>0</v>
      </c>
      <c r="O43" s="25">
        <f>IF(AND(ЛЕВ!I18="Р",ЛЕВ!J18="А",ЛЕВ!K18="З",ЛЕВ!L18="Р",ЛЕВ!M18="Я",ЛЕВ!N18="Д"),1,0)</f>
        <v>0</v>
      </c>
      <c r="P43" s="28">
        <f>IF(AND(ЛЕВ!G21="К",ЛЕВ!H21="У",ЛЕВ!I21="Б"),1,0)</f>
        <v>0</v>
      </c>
      <c r="Q43" s="28">
        <f>IF(AND(ЛЕВ!N21="Я",ЛЕВ!O21="Р",ЛЕВ!P21="Д"),1,0)</f>
        <v>0</v>
      </c>
      <c r="R43" s="28">
        <f>IF(AND(ЛЕВ!R21="А",ЛЕВ!S21="К",ЛЕВ!T21="Р"),1,0)</f>
        <v>0</v>
      </c>
      <c r="S43" s="25">
        <f>IF(AND(ЛЕВ!S9="М",ЛЕВ!S10="Е",ЛЕВ!S11="Р",ЛЕВ!S12="А"),1,0)</f>
        <v>0</v>
      </c>
      <c r="T43" s="25">
        <f>IF(AND(ЛЕВ!V9="Р",ЛЕВ!V10="О",ЛЕВ!V11="Д"),1,0)</f>
        <v>0</v>
      </c>
      <c r="U43" s="25"/>
      <c r="V43" s="2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5" customHeight="1" hidden="1" thickBot="1">
      <c r="A44" s="72" t="s">
        <v>28</v>
      </c>
      <c r="B44" s="73"/>
      <c r="C44" s="73"/>
      <c r="D44" s="73"/>
      <c r="E44" s="73"/>
      <c r="F44" s="73"/>
      <c r="G44" s="74"/>
      <c r="H44" s="28">
        <f>IF(AND(ЛЕВ!G7="Ч",ЛЕВ!G8="Е",ЛЕВ!G9="Т",ЛЕВ!G10="Ы",ЛЕВ!G11="Р",ЛЕВ!G12="Е",ЛЕВ!G13="Х",ЛЕВ!G14="У",ЛЕВ!G15="Г",ЛЕВ!G16="О",ЛЕВ!G17="Л",ЛЕВ!G18="Ь",ЛЕВ!G19="Н",ЛЕВ!G20="И",ЛЕВ!G21="К"),1,0)</f>
        <v>0</v>
      </c>
      <c r="I44" s="28">
        <f>IF(AND(ЛЕВ!I11="З",ЛЕВ!I12="А",ЛЕВ!I13="Д",ЛЕВ!I14="А",ЛЕВ!I15="Ч",ЛЕВ!I16="А"),1,0)</f>
        <v>0</v>
      </c>
      <c r="J44" s="28">
        <f>IF(AND(ЛЕВ!I18="Р",ЛЕВ!I19="О",ЛЕВ!I20="М",ЛЕВ!I21="Б"),1,0)</f>
        <v>0</v>
      </c>
      <c r="K44" s="28">
        <f>IF(AND(ЛЕВ!K11="О",ЛЕВ!K12="Б",ЛЕВ!K13="Ъ",ЛЕВ!K14="Е",ЛЕВ!K15="М"),1,0)</f>
        <v>0</v>
      </c>
      <c r="L44" s="28">
        <f>IF(AND(ЛЕВ!N7="К",ЛЕВ!N8="О",ЛЕВ!N9="М",ЛЕВ!N10="П",ЛЕВ!N11="Ь",ЛЕВ!N12="Ю",ЛЕВ!N13="Т",ЛЕВ!N14="Е",ЛЕВ!N15="Р"),1,0)</f>
        <v>0</v>
      </c>
      <c r="M44" s="28">
        <f>IF(AND(ЛЕВ!N18="Д",ЛЕВ!N19="О",ЛЕВ!N20="Л",ЛЕВ!N21="Я"),1,0)</f>
        <v>0</v>
      </c>
      <c r="N44" s="28">
        <f>IF(AND(ЛЕВ!P18="Г",ЛЕВ!P19="Р",ЛЕВ!P20="А",ЛЕВ!P21="Д"),1,0)</f>
        <v>0</v>
      </c>
      <c r="O44" s="28">
        <f>IF(AND(ЛЕВ!R18="Д",ЛЕВ!R19="У",ЛЕВ!R20="Г",ЛЕВ!R21="А"),1,0)</f>
        <v>0</v>
      </c>
      <c r="P44" s="28">
        <f>IF(AND(ЛЕВ!T16="С",ЛЕВ!T17="Е",ЛЕВ!T18="К",ЛЕВ!T19="Т",ЛЕВ!T20="О",ЛЕВ!T21="Р"),1,0)</f>
        <v>0</v>
      </c>
      <c r="Q44" s="28">
        <f>IF(AND(ЛЕВ!P9="Д",ЛЕВ!P10="В",ЛЕВ!P11="А"),1,0)</f>
        <v>0</v>
      </c>
      <c r="R44" s="28">
        <f>IF(AND(ЛЕВ!Q12="К",ЛЕВ!Q13="У"),1,0)</f>
        <v>0</v>
      </c>
      <c r="S44" s="28">
        <f>IF(AND(ЛЕВ!X7="Т",ЛЕВ!X8="Е",ЛЕВ!X9="Р",ЛЕВ!X10="М",ЛЕВ!X11="О",ЛЕВ!X12="М",ЛЕВ!X13="Е",ЛЕВ!X14="Т",ЛЕВ!X15="Р"),1,0)</f>
        <v>0</v>
      </c>
      <c r="T44" s="28">
        <f>IF(AND(ЛЕВ!U12="С",ЛЕВ!U13="И"),1,0)</f>
        <v>0</v>
      </c>
      <c r="U44" s="28"/>
      <c r="V44" s="2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6.5" customHeight="1" hidden="1" thickBot="1">
      <c r="A45" s="72" t="s">
        <v>29</v>
      </c>
      <c r="B45" s="73"/>
      <c r="C45" s="73"/>
      <c r="D45" s="73"/>
      <c r="E45" s="73"/>
      <c r="F45" s="73"/>
      <c r="G45" s="75"/>
      <c r="H45" s="29">
        <f>SUM(H43:T43,H44:T44)</f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</sheetData>
  <mergeCells count="2">
    <mergeCell ref="A44:G44"/>
    <mergeCell ref="A45:G4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64"/>
  <sheetViews>
    <sheetView workbookViewId="0" topLeftCell="A1">
      <selection activeCell="AF18" sqref="AF18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2.7109375" style="0" customWidth="1"/>
    <col min="4" max="4" width="2.57421875" style="0" customWidth="1"/>
    <col min="5" max="8" width="2.7109375" style="0" customWidth="1"/>
    <col min="9" max="9" width="2.8515625" style="0" customWidth="1"/>
    <col min="10" max="10" width="2.57421875" style="0" customWidth="1"/>
    <col min="11" max="11" width="2.7109375" style="0" customWidth="1"/>
    <col min="12" max="12" width="2.57421875" style="0" customWidth="1"/>
    <col min="13" max="15" width="2.7109375" style="0" customWidth="1"/>
    <col min="16" max="16" width="2.8515625" style="0" customWidth="1"/>
    <col min="17" max="17" width="2.7109375" style="0" customWidth="1"/>
    <col min="18" max="18" width="2.8515625" style="0" customWidth="1"/>
    <col min="19" max="19" width="2.7109375" style="0" customWidth="1"/>
    <col min="20" max="20" width="2.8515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3.00390625" style="0" customWidth="1"/>
    <col min="25" max="25" width="3.7109375" style="0" customWidth="1"/>
  </cols>
  <sheetData>
    <row r="1" spans="1:3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1</v>
      </c>
      <c r="AA3" s="19"/>
      <c r="AB3" s="19"/>
      <c r="AC3" s="19"/>
      <c r="AD3" s="19"/>
      <c r="AE3" s="19"/>
      <c r="AF3" s="19"/>
      <c r="AG3" s="19"/>
      <c r="AH3" s="18"/>
      <c r="AI3" s="18"/>
    </row>
    <row r="4" spans="1:3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 t="s">
        <v>2</v>
      </c>
      <c r="AA4" s="19"/>
      <c r="AB4" s="19"/>
      <c r="AC4" s="19"/>
      <c r="AD4" s="19"/>
      <c r="AE4" s="19"/>
      <c r="AF4" s="19"/>
      <c r="AG4" s="19"/>
      <c r="AH4" s="18"/>
      <c r="AI4" s="18"/>
    </row>
    <row r="5" spans="1:3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3</v>
      </c>
      <c r="AA5" s="19"/>
      <c r="AB5" s="19"/>
      <c r="AC5" s="19"/>
      <c r="AD5" s="19"/>
      <c r="AE5" s="19"/>
      <c r="AF5" s="19"/>
      <c r="AG5" s="19"/>
      <c r="AH5" s="18"/>
      <c r="AI5" s="18"/>
    </row>
    <row r="6" spans="1:35" ht="13.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 t="s">
        <v>0</v>
      </c>
      <c r="AA6" s="19"/>
      <c r="AB6" s="19"/>
      <c r="AC6" s="19"/>
      <c r="AD6" s="19"/>
      <c r="AE6" s="19"/>
      <c r="AF6" s="19"/>
      <c r="AG6" s="19"/>
      <c r="AH6" s="18"/>
      <c r="AI6" s="18"/>
    </row>
    <row r="7" spans="1:35" ht="13.5" thickBot="1">
      <c r="A7" s="18"/>
      <c r="B7" s="18"/>
      <c r="C7" s="18"/>
      <c r="D7" s="18"/>
      <c r="E7" s="4" t="str">
        <f>IF(ЛЕВ!E7="Л","Л","?")</f>
        <v>?</v>
      </c>
      <c r="F7" s="4" t="str">
        <f>IF(ЛЕВ!F7="У","У","?")</f>
        <v>?</v>
      </c>
      <c r="G7" s="4" t="str">
        <f>IF(ЛЕВ!G7="Ч","Ч","?")</f>
        <v>?</v>
      </c>
      <c r="H7" s="18"/>
      <c r="I7" s="18"/>
      <c r="J7" s="18"/>
      <c r="K7" s="18"/>
      <c r="L7" s="18"/>
      <c r="M7" s="18"/>
      <c r="N7" s="4" t="str">
        <f>IF(ЛЕВ!N7="К","К","?")</f>
        <v>?</v>
      </c>
      <c r="O7" s="4" t="str">
        <f>IF(ЛЕВ!O7="О","О","?")</f>
        <v>?</v>
      </c>
      <c r="P7" s="4" t="str">
        <f>IF(ЛЕВ!P7="Э","Э","?")</f>
        <v>?</v>
      </c>
      <c r="Q7" s="4" t="str">
        <f>IF(ЛЕВ!Q7="Ф","Ф","?")</f>
        <v>?</v>
      </c>
      <c r="R7" s="4" t="str">
        <f>IF(ЛЕВ!R7="Ф","Ф","?")</f>
        <v>?</v>
      </c>
      <c r="S7" s="4" t="str">
        <f>IF(ЛЕВ!S7="И","И","?")</f>
        <v>?</v>
      </c>
      <c r="T7" s="4" t="str">
        <f>IF(ЛЕВ!T7="Ц","Ц","?")</f>
        <v>?</v>
      </c>
      <c r="U7" s="4" t="str">
        <f>IF(ЛЕВ!U7="И","И","?")</f>
        <v>?</v>
      </c>
      <c r="V7" s="4" t="str">
        <f>IF(ЛЕВ!V7="Е","Е","?")</f>
        <v>?</v>
      </c>
      <c r="W7" s="4" t="str">
        <f>IF(ЛЕВ!W7="Н","Н","?")</f>
        <v>?</v>
      </c>
      <c r="X7" s="4" t="str">
        <f>IF(ЛЕВ!X7="Т","Т","?")</f>
        <v>?</v>
      </c>
      <c r="Y7" s="18"/>
      <c r="Z7" s="19" t="s">
        <v>4</v>
      </c>
      <c r="AA7" s="19"/>
      <c r="AB7" s="19"/>
      <c r="AC7" s="19"/>
      <c r="AD7" s="19"/>
      <c r="AE7" s="19"/>
      <c r="AF7" s="19"/>
      <c r="AG7" s="19"/>
      <c r="AH7" s="18"/>
      <c r="AI7" s="18"/>
    </row>
    <row r="8" spans="1:35" ht="13.5" thickBot="1">
      <c r="A8" s="18"/>
      <c r="B8" s="18"/>
      <c r="C8" s="18"/>
      <c r="D8" s="18"/>
      <c r="E8" s="18"/>
      <c r="F8" s="18"/>
      <c r="G8" s="4" t="str">
        <f>IF(ЛЕВ!G8="Е","Е","?")</f>
        <v>?</v>
      </c>
      <c r="H8" s="18"/>
      <c r="I8" s="18"/>
      <c r="J8" s="18"/>
      <c r="K8" s="18"/>
      <c r="L8" s="18"/>
      <c r="M8" s="18"/>
      <c r="N8" s="4" t="str">
        <f>IF(ЛЕВ!N8="О","О","?")</f>
        <v>?</v>
      </c>
      <c r="O8" s="1"/>
      <c r="P8" s="1"/>
      <c r="Q8" s="1"/>
      <c r="R8" s="1"/>
      <c r="S8" s="1"/>
      <c r="T8" s="1"/>
      <c r="U8" s="1"/>
      <c r="V8" s="1"/>
      <c r="W8" s="1"/>
      <c r="X8" s="4" t="str">
        <f>IF(ЛЕВ!X8="Е","Е","?")</f>
        <v>?</v>
      </c>
      <c r="Y8" s="18"/>
      <c r="Z8" s="19" t="s">
        <v>5</v>
      </c>
      <c r="AA8" s="19"/>
      <c r="AB8" s="19"/>
      <c r="AC8" s="19"/>
      <c r="AD8" s="19"/>
      <c r="AE8" s="19"/>
      <c r="AF8" s="19"/>
      <c r="AG8" s="19"/>
      <c r="AH8" s="18"/>
      <c r="AI8" s="18"/>
    </row>
    <row r="9" spans="1:35" ht="13.5" thickBot="1">
      <c r="A9" s="18"/>
      <c r="B9" s="18"/>
      <c r="C9" s="18"/>
      <c r="D9" s="18"/>
      <c r="E9" s="18"/>
      <c r="F9" s="18"/>
      <c r="G9" s="4" t="str">
        <f>IF(ЛЕВ!G9="Т","Т","?")</f>
        <v>?</v>
      </c>
      <c r="H9" s="18"/>
      <c r="I9" s="18"/>
      <c r="J9" s="18"/>
      <c r="K9" s="18"/>
      <c r="L9" s="18"/>
      <c r="M9" s="18"/>
      <c r="N9" s="4" t="str">
        <f>IF(ЛЕВ!N9="М","М","?")</f>
        <v>?</v>
      </c>
      <c r="O9" s="1"/>
      <c r="P9" s="4" t="str">
        <f>IF(ЛЕВ!P9="Д","Д","?")</f>
        <v>?</v>
      </c>
      <c r="Q9" s="4" t="str">
        <f>IF(ЛЕВ!Q9="И","И","?")</f>
        <v>?</v>
      </c>
      <c r="R9" s="4" t="str">
        <f>IF(ЛЕВ!R9="А","А","?")</f>
        <v>?</v>
      </c>
      <c r="S9" s="4" t="str">
        <f>IF(ЛЕВ!S9="М","М","?")</f>
        <v>?</v>
      </c>
      <c r="T9" s="4" t="str">
        <f>IF(ЛЕВ!T9="Е","Е","?")</f>
        <v>?</v>
      </c>
      <c r="U9" s="4" t="str">
        <f>IF(ЛЕВ!U9="Т","Т","?")</f>
        <v>?</v>
      </c>
      <c r="V9" s="4" t="str">
        <f>IF(ЛЕВ!V9="Р","Р","?")</f>
        <v>?</v>
      </c>
      <c r="W9" s="1"/>
      <c r="X9" s="4" t="str">
        <f>IF(ЛЕВ!X9="Р","Р","?")</f>
        <v>?</v>
      </c>
      <c r="Y9" s="18"/>
      <c r="Z9" s="20" t="s">
        <v>6</v>
      </c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13.5" thickBot="1">
      <c r="A10" s="18"/>
      <c r="B10" s="18"/>
      <c r="C10" s="18"/>
      <c r="D10" s="18"/>
      <c r="E10" s="18"/>
      <c r="F10" s="18"/>
      <c r="G10" s="4" t="str">
        <f>IF(ЛЕВ!G10="Ы","Ы","?")</f>
        <v>?</v>
      </c>
      <c r="H10" s="18"/>
      <c r="I10" s="18"/>
      <c r="J10" s="18"/>
      <c r="K10" s="18"/>
      <c r="L10" s="18"/>
      <c r="M10" s="18"/>
      <c r="N10" s="4" t="str">
        <f>IF(ЛЕВ!N10="П","П","?")</f>
        <v>?</v>
      </c>
      <c r="O10" s="1"/>
      <c r="P10" s="4" t="str">
        <f>IF(ЛЕВ!P10="В","В","?")</f>
        <v>?</v>
      </c>
      <c r="Q10" s="1"/>
      <c r="R10" s="1"/>
      <c r="S10" s="4" t="str">
        <f>IF(ЛЕВ!S10="Е","Е","?")</f>
        <v>?</v>
      </c>
      <c r="T10" s="1"/>
      <c r="U10" s="1"/>
      <c r="V10" s="4" t="str">
        <f>IF(ЛЕВ!V10="О","О","?")</f>
        <v>?</v>
      </c>
      <c r="W10" s="1"/>
      <c r="X10" s="4" t="str">
        <f>IF(ЛЕВ!X10="М","М","?")</f>
        <v>?</v>
      </c>
      <c r="Y10" s="18"/>
      <c r="Z10" s="20" t="s">
        <v>7</v>
      </c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3.5" thickBot="1">
      <c r="A11" s="18"/>
      <c r="B11" s="18"/>
      <c r="C11" s="18"/>
      <c r="D11" s="18"/>
      <c r="E11" s="18"/>
      <c r="F11" s="18"/>
      <c r="G11" s="4" t="str">
        <f>IF(ЛЕВ!G11="Р","Р","?")</f>
        <v>?</v>
      </c>
      <c r="H11" s="4" t="str">
        <f>IF(ЛЕВ!H11="А","А","?")</f>
        <v>?</v>
      </c>
      <c r="I11" s="4" t="str">
        <f>IF(ЛЕВ!I11="З","З","?")</f>
        <v>?</v>
      </c>
      <c r="J11" s="4" t="str">
        <f>IF(ЛЕВ!J11="Н","Н","?")</f>
        <v>?</v>
      </c>
      <c r="K11" s="4" t="str">
        <f>IF(ЛЕВ!K11="О","О","?")</f>
        <v>?</v>
      </c>
      <c r="L11" s="4" t="str">
        <f>IF(ЛЕВ!L11="С","С","?")</f>
        <v>?</v>
      </c>
      <c r="M11" s="4" t="str">
        <f>IF(ЛЕВ!M11="Т","Т","?")</f>
        <v>?</v>
      </c>
      <c r="N11" s="4" t="str">
        <f>IF(ЛЕВ!N11="Ь","Ь","?")</f>
        <v>?</v>
      </c>
      <c r="O11" s="1"/>
      <c r="P11" s="4" t="str">
        <f>IF(ЛЕВ!P11="А","А","?")</f>
        <v>?</v>
      </c>
      <c r="Q11" s="1"/>
      <c r="R11" s="1"/>
      <c r="S11" s="4" t="str">
        <f>IF(ЛЕВ!S11="Р","Р","?")</f>
        <v>?</v>
      </c>
      <c r="T11" s="1"/>
      <c r="U11" s="1"/>
      <c r="V11" s="4" t="str">
        <f>IF(ЛЕВ!V11="Д","Д","?")</f>
        <v>?</v>
      </c>
      <c r="W11" s="1"/>
      <c r="X11" s="4" t="str">
        <f>IF(ЛЕВ!X11="О","О","?")</f>
        <v>?</v>
      </c>
      <c r="Y11" s="18"/>
      <c r="Z11" s="20" t="s">
        <v>8</v>
      </c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3.5" thickBot="1">
      <c r="A12" s="18"/>
      <c r="B12" s="18"/>
      <c r="C12" s="18"/>
      <c r="D12" s="18"/>
      <c r="E12" s="18"/>
      <c r="F12" s="18"/>
      <c r="G12" s="4" t="str">
        <f>IF(ЛЕВ!G12="Е","Е","?")</f>
        <v>?</v>
      </c>
      <c r="H12" s="1"/>
      <c r="I12" s="4" t="str">
        <f>IF(ЛЕВ!I12="А","А","?")</f>
        <v>?</v>
      </c>
      <c r="J12" s="1"/>
      <c r="K12" s="4" t="str">
        <f>IF(ЛЕВ!K12="Б","Б","?")</f>
        <v>?</v>
      </c>
      <c r="L12" s="1"/>
      <c r="M12" s="1"/>
      <c r="N12" s="4" t="str">
        <f>IF(ЛЕВ!N12="Ю","Ю","?")</f>
        <v>?</v>
      </c>
      <c r="O12" s="1"/>
      <c r="P12" s="1"/>
      <c r="Q12" s="4" t="str">
        <f>IF(ЛЕВ!Q12="К","К","?")</f>
        <v>?</v>
      </c>
      <c r="R12" s="4" t="str">
        <f>IF(ЛЕВ!R12="Л","Л","?")</f>
        <v>?</v>
      </c>
      <c r="S12" s="4" t="str">
        <f>IF(ЛЕВ!S12="А","А","?")</f>
        <v>?</v>
      </c>
      <c r="T12" s="4" t="str">
        <f>IF(ЛЕВ!T12="С","С","?")</f>
        <v>?</v>
      </c>
      <c r="U12" s="4" t="str">
        <f>IF(ЛЕВ!U12="С","С","?")</f>
        <v>?</v>
      </c>
      <c r="V12" s="1"/>
      <c r="W12" s="1"/>
      <c r="X12" s="4" t="str">
        <f>IF(ЛЕВ!X12="М","М","?")</f>
        <v>?</v>
      </c>
      <c r="Y12" s="18"/>
      <c r="Z12" s="20" t="s">
        <v>9</v>
      </c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3.5" thickBot="1">
      <c r="A13" s="18"/>
      <c r="B13" s="18"/>
      <c r="C13" s="18"/>
      <c r="D13" s="18"/>
      <c r="E13" s="18"/>
      <c r="F13" s="18"/>
      <c r="G13" s="4" t="str">
        <f>IF(ЛЕВ!G13="Х","Х","?")</f>
        <v>?</v>
      </c>
      <c r="H13" s="1"/>
      <c r="I13" s="4" t="str">
        <f>IF(ЛЕВ!I13="Д","Д","?")</f>
        <v>?</v>
      </c>
      <c r="J13" s="1"/>
      <c r="K13" s="4" t="str">
        <f>IF(ЛЕВ!K13="Ъ","Ъ","?")</f>
        <v>?</v>
      </c>
      <c r="L13" s="1"/>
      <c r="M13" s="1"/>
      <c r="N13" s="4" t="str">
        <f>IF(ЛЕВ!N13="Т","Т","?")</f>
        <v>?</v>
      </c>
      <c r="O13" s="1"/>
      <c r="P13" s="1"/>
      <c r="Q13" s="4" t="str">
        <f>IF(ЛЕВ!Q13="У","У","?")</f>
        <v>?</v>
      </c>
      <c r="R13" s="1"/>
      <c r="S13" s="1"/>
      <c r="T13" s="1"/>
      <c r="U13" s="4" t="str">
        <f>IF(ЛЕВ!U13="И","И","?")</f>
        <v>?</v>
      </c>
      <c r="V13" s="1"/>
      <c r="W13" s="1"/>
      <c r="X13" s="4" t="str">
        <f>IF(ЛЕВ!X13="Е","Е","?")</f>
        <v>?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ht="13.5" thickBot="1">
      <c r="A14" s="18"/>
      <c r="B14" s="18"/>
      <c r="C14" s="18"/>
      <c r="D14" s="18"/>
      <c r="E14" s="18"/>
      <c r="F14" s="18"/>
      <c r="G14" s="4" t="str">
        <f>IF(ЛЕВ!G14="У","У","?")</f>
        <v>?</v>
      </c>
      <c r="H14" s="1"/>
      <c r="I14" s="4" t="str">
        <f>IF(ЛЕВ!I14="А","А","?")</f>
        <v>?</v>
      </c>
      <c r="J14" s="1"/>
      <c r="K14" s="4" t="str">
        <f>IF(ЛЕВ!K14="Е","Е","?")</f>
        <v>?</v>
      </c>
      <c r="L14" s="1"/>
      <c r="M14" s="1"/>
      <c r="N14" s="4" t="str">
        <f>IF(ЛЕВ!N14="Е","Е","?")</f>
        <v>?</v>
      </c>
      <c r="O14" s="1"/>
      <c r="P14" s="1"/>
      <c r="Q14" s="1"/>
      <c r="R14" s="1"/>
      <c r="S14" s="1"/>
      <c r="T14" s="1"/>
      <c r="U14" s="1"/>
      <c r="V14" s="1"/>
      <c r="W14" s="1"/>
      <c r="X14" s="4" t="str">
        <f>IF(ЛЕВ!X14="Т","Т","?")</f>
        <v>?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3.5" thickBot="1">
      <c r="A15" s="18"/>
      <c r="B15" s="18"/>
      <c r="C15" s="18"/>
      <c r="D15" s="18"/>
      <c r="E15" s="18"/>
      <c r="F15" s="18"/>
      <c r="G15" s="4" t="str">
        <f>IF(ЛЕВ!G15="Г","Г","?")</f>
        <v>?</v>
      </c>
      <c r="H15" s="1"/>
      <c r="I15" s="4" t="str">
        <f>IF(ЛЕВ!I15="Ч","Ч","?")</f>
        <v>?</v>
      </c>
      <c r="J15" s="1"/>
      <c r="K15" s="4" t="str">
        <f>IF(ЛЕВ!K15="М","М","?")</f>
        <v>?</v>
      </c>
      <c r="L15" s="1"/>
      <c r="M15" s="1"/>
      <c r="N15" s="4" t="str">
        <f>IF(ЛЕВ!N15="Р","Р","?")</f>
        <v>?</v>
      </c>
      <c r="O15" s="1"/>
      <c r="P15" s="1"/>
      <c r="Q15" s="1"/>
      <c r="R15" s="1"/>
      <c r="S15" s="1"/>
      <c r="T15" s="1"/>
      <c r="U15" s="2"/>
      <c r="V15" s="1"/>
      <c r="W15" s="1"/>
      <c r="X15" s="4" t="str">
        <f>IF(ЛЕВ!X15="Р","Р","?")</f>
        <v>?</v>
      </c>
      <c r="Y15" s="18"/>
      <c r="Z15" s="21" t="s">
        <v>10</v>
      </c>
      <c r="AA15" s="22"/>
      <c r="AB15" s="18"/>
      <c r="AC15" s="18"/>
      <c r="AD15" s="18"/>
      <c r="AE15" s="18"/>
      <c r="AF15" s="18"/>
      <c r="AG15" s="18"/>
      <c r="AH15" s="18"/>
      <c r="AI15" s="18"/>
    </row>
    <row r="16" spans="1:35" ht="13.5" thickBot="1">
      <c r="A16" s="18"/>
      <c r="B16" s="18"/>
      <c r="C16" s="18"/>
      <c r="D16" s="18"/>
      <c r="E16" s="18"/>
      <c r="F16" s="18"/>
      <c r="G16" s="4" t="str">
        <f>IF(ЛЕВ!G16="О","О","?")</f>
        <v>?</v>
      </c>
      <c r="H16" s="1"/>
      <c r="I16" s="4" t="str">
        <f>IF(ЛЕВ!I16="А","А","?")</f>
        <v>?</v>
      </c>
      <c r="J16" s="1"/>
      <c r="K16" s="1"/>
      <c r="L16" s="1"/>
      <c r="M16" s="1"/>
      <c r="N16" s="1"/>
      <c r="O16" s="4" t="str">
        <f>IF(ЛЕВ!O16="Э","Э","?")</f>
        <v>?</v>
      </c>
      <c r="P16" s="4" t="str">
        <f>IF(ЛЕВ!P16="Р","Р","?")</f>
        <v>?</v>
      </c>
      <c r="Q16" s="4" t="str">
        <f>IF(ЛЕВ!Q16="А","А","?")</f>
        <v>?</v>
      </c>
      <c r="R16" s="4" t="str">
        <f>IF(ЛЕВ!R16="Т","Т","?")</f>
        <v>?</v>
      </c>
      <c r="S16" s="4" t="str">
        <f>IF(ЛЕВ!S16="О","О","?")</f>
        <v>?</v>
      </c>
      <c r="T16" s="4" t="str">
        <f>IF(ЛЕВ!T16="С","С","?")</f>
        <v>?</v>
      </c>
      <c r="U16" s="4" t="str">
        <f>IF(ЛЕВ!U16="Ф","Ф","?")</f>
        <v>?</v>
      </c>
      <c r="V16" s="4" t="str">
        <f>IF(ЛЕВ!V16="Е","Е","?")</f>
        <v>?</v>
      </c>
      <c r="W16" s="4" t="str">
        <f>IF(ЛЕВ!W16="Н","Н","?")</f>
        <v>?</v>
      </c>
      <c r="X16" s="18"/>
      <c r="Y16" s="18"/>
      <c r="Z16" s="23" t="s">
        <v>11</v>
      </c>
      <c r="AA16" s="23"/>
      <c r="AB16" s="23"/>
      <c r="AC16" s="23"/>
      <c r="AD16" s="23"/>
      <c r="AE16" s="23"/>
      <c r="AF16" s="18"/>
      <c r="AG16" s="18"/>
      <c r="AH16" s="18"/>
      <c r="AI16" s="18"/>
    </row>
    <row r="17" spans="1:35" ht="13.5" thickBot="1">
      <c r="A17" s="18"/>
      <c r="B17" s="18"/>
      <c r="C17" s="18"/>
      <c r="D17" s="18"/>
      <c r="E17" s="18"/>
      <c r="F17" s="18"/>
      <c r="G17" s="4" t="str">
        <f>IF(ЛЕВ!G17="Л","Л","?")</f>
        <v>?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 t="str">
        <f>IF(ЛЕВ!T17="Е","Е","?")</f>
        <v>?</v>
      </c>
      <c r="U17" s="18"/>
      <c r="V17" s="18"/>
      <c r="W17" s="18"/>
      <c r="X17" s="18"/>
      <c r="Y17" s="18"/>
      <c r="Z17" s="23" t="s">
        <v>12</v>
      </c>
      <c r="AA17" s="23"/>
      <c r="AB17" s="23"/>
      <c r="AC17" s="23"/>
      <c r="AD17" s="23"/>
      <c r="AE17" s="18"/>
      <c r="AF17" s="18"/>
      <c r="AG17" s="18"/>
      <c r="AH17" s="18"/>
      <c r="AI17" s="18"/>
    </row>
    <row r="18" spans="1:35" ht="13.5" thickBot="1">
      <c r="A18" s="18"/>
      <c r="B18" s="18"/>
      <c r="C18" s="18"/>
      <c r="D18" s="18"/>
      <c r="E18" s="18"/>
      <c r="F18" s="18"/>
      <c r="G18" s="4" t="str">
        <f>IF(ЛЕВ!G18="Ь","Ь","?")</f>
        <v>?</v>
      </c>
      <c r="H18" s="1"/>
      <c r="I18" s="4" t="str">
        <f>IF(ЛЕВ!I18="Р","Р","?")</f>
        <v>?</v>
      </c>
      <c r="J18" s="4" t="str">
        <f>IF(ЛЕВ!J18="А","А","?")</f>
        <v>?</v>
      </c>
      <c r="K18" s="4" t="str">
        <f>IF(ЛЕВ!K18="З","З","?")</f>
        <v>?</v>
      </c>
      <c r="L18" s="4" t="str">
        <f>IF(ЛЕВ!L18="Р","Р","?")</f>
        <v>?</v>
      </c>
      <c r="M18" s="4" t="str">
        <f>IF(ЛЕВ!M18="Я","Я","?")</f>
        <v>?</v>
      </c>
      <c r="N18" s="4" t="str">
        <f>IF(ЛЕВ!N18="Д","Д","?")</f>
        <v>?</v>
      </c>
      <c r="O18" s="1"/>
      <c r="P18" s="4" t="str">
        <f>IF(ЛЕВ!P18="Г","Г","?")</f>
        <v>?</v>
      </c>
      <c r="Q18" s="4" t="str">
        <f>IF(ЛЕВ!Q18="О","О","?")</f>
        <v>?</v>
      </c>
      <c r="R18" s="4" t="str">
        <f>IF(ЛЕВ!R18="Д","Д","?")</f>
        <v>?</v>
      </c>
      <c r="S18" s="1"/>
      <c r="T18" s="4" t="str">
        <f>IF(ЛЕВ!T18="К","К","?")</f>
        <v>?</v>
      </c>
      <c r="U18" s="18"/>
      <c r="V18" s="18"/>
      <c r="W18" s="18"/>
      <c r="X18" s="18"/>
      <c r="Y18" s="18"/>
      <c r="Z18" s="23" t="s">
        <v>13</v>
      </c>
      <c r="AA18" s="23"/>
      <c r="AB18" s="18"/>
      <c r="AC18" s="18"/>
      <c r="AD18" s="18"/>
      <c r="AE18" s="18"/>
      <c r="AF18" s="18"/>
      <c r="AG18" s="18"/>
      <c r="AH18" s="18"/>
      <c r="AI18" s="18"/>
    </row>
    <row r="19" spans="1:35" ht="13.5" thickBot="1">
      <c r="A19" s="18"/>
      <c r="B19" s="18"/>
      <c r="C19" s="18"/>
      <c r="D19" s="18"/>
      <c r="E19" s="18"/>
      <c r="F19" s="18"/>
      <c r="G19" s="4" t="str">
        <f>IF(ЛЕВ!G19="Н","Н","?")</f>
        <v>?</v>
      </c>
      <c r="H19" s="1"/>
      <c r="I19" s="4" t="str">
        <f>IF(ЛЕВ!I19="О","О","?")</f>
        <v>?</v>
      </c>
      <c r="J19" s="18"/>
      <c r="K19" s="18"/>
      <c r="L19" s="18"/>
      <c r="M19" s="18"/>
      <c r="N19" s="4" t="str">
        <f>IF(ЛЕВ!N19="О","О","?")</f>
        <v>?</v>
      </c>
      <c r="O19" s="1"/>
      <c r="P19" s="4" t="str">
        <f>IF(ЛЕВ!P19="Р","Р","?")</f>
        <v>?</v>
      </c>
      <c r="Q19" s="18"/>
      <c r="R19" s="4" t="str">
        <f>IF(ЛЕВ!R19="У","У","?")</f>
        <v>?</v>
      </c>
      <c r="S19" s="1"/>
      <c r="T19" s="4" t="str">
        <f>IF(ЛЕВ!T19="Т","Т","?")</f>
        <v>?</v>
      </c>
      <c r="U19" s="18"/>
      <c r="V19" s="18"/>
      <c r="W19" s="18"/>
      <c r="X19" s="18"/>
      <c r="Y19" s="18"/>
      <c r="Z19" s="20" t="s">
        <v>14</v>
      </c>
      <c r="AA19" s="20"/>
      <c r="AB19" s="20"/>
      <c r="AC19" s="20"/>
      <c r="AD19" s="20"/>
      <c r="AE19" s="18"/>
      <c r="AF19" s="18"/>
      <c r="AG19" s="18"/>
      <c r="AH19" s="18"/>
      <c r="AI19" s="18"/>
    </row>
    <row r="20" spans="1:35" ht="13.5" thickBot="1">
      <c r="A20" s="18"/>
      <c r="B20" s="18"/>
      <c r="C20" s="18"/>
      <c r="D20" s="18"/>
      <c r="E20" s="18"/>
      <c r="F20" s="18"/>
      <c r="G20" s="4" t="str">
        <f>IF(ЛЕВ!G20="И","И","?")</f>
        <v>?</v>
      </c>
      <c r="H20" s="1"/>
      <c r="I20" s="4" t="str">
        <f>IF(ЛЕВ!I20="М","М","?")</f>
        <v>?</v>
      </c>
      <c r="J20" s="18"/>
      <c r="K20" s="18"/>
      <c r="L20" s="18"/>
      <c r="M20" s="18"/>
      <c r="N20" s="4" t="str">
        <f>IF(ЛЕВ!N20="Л","Л","?")</f>
        <v>?</v>
      </c>
      <c r="O20" s="1"/>
      <c r="P20" s="4" t="str">
        <f>IF(ЛЕВ!P20="А","А","?")</f>
        <v>?</v>
      </c>
      <c r="Q20" s="18"/>
      <c r="R20" s="4" t="str">
        <f>IF(ЛЕВ!R20="Г","Г","?")</f>
        <v>?</v>
      </c>
      <c r="S20" s="1"/>
      <c r="T20" s="4" t="str">
        <f>IF(ЛЕВ!T20="О","О","?")</f>
        <v>?</v>
      </c>
      <c r="U20" s="18"/>
      <c r="V20" s="18"/>
      <c r="W20" s="18"/>
      <c r="X20" s="18"/>
      <c r="Y20" s="18"/>
      <c r="Z20" s="24" t="s">
        <v>16</v>
      </c>
      <c r="AA20" s="24"/>
      <c r="AB20" s="18"/>
      <c r="AC20" s="18"/>
      <c r="AD20" s="18"/>
      <c r="AE20" s="18"/>
      <c r="AF20" s="23"/>
      <c r="AG20" s="18"/>
      <c r="AH20" s="18"/>
      <c r="AI20" s="18"/>
    </row>
    <row r="21" spans="1:35" ht="13.5" thickBot="1">
      <c r="A21" s="18"/>
      <c r="B21" s="18"/>
      <c r="C21" s="18"/>
      <c r="D21" s="18"/>
      <c r="E21" s="18"/>
      <c r="F21" s="18"/>
      <c r="G21" s="4" t="str">
        <f>IF(ЛЕВ!G21="К","К","?")</f>
        <v>?</v>
      </c>
      <c r="H21" s="4" t="str">
        <f>IF(ЛЕВ!H21="У","У","?")</f>
        <v>?</v>
      </c>
      <c r="I21" s="4" t="str">
        <f>IF(ЛЕВ!I21="Б","Б","?")</f>
        <v>?</v>
      </c>
      <c r="J21" s="18"/>
      <c r="K21" s="18"/>
      <c r="L21" s="18"/>
      <c r="M21" s="18"/>
      <c r="N21" s="4" t="str">
        <f>IF(ЛЕВ!N21="Я","Я","?")</f>
        <v>?</v>
      </c>
      <c r="O21" s="4" t="str">
        <f>IF(ЛЕВ!O21="Р","Р","?")</f>
        <v>?</v>
      </c>
      <c r="P21" s="4" t="str">
        <f>IF(ЛЕВ!P21="Д","Д","?")</f>
        <v>?</v>
      </c>
      <c r="Q21" s="18"/>
      <c r="R21" s="4" t="str">
        <f>IF(ЛЕВ!R21="А","А","?")</f>
        <v>?</v>
      </c>
      <c r="S21" s="4" t="str">
        <f>IF(ЛЕВ!S21="К","К","?")</f>
        <v>?</v>
      </c>
      <c r="T21" s="4" t="str">
        <f>IF(ЛЕВ!T21="Р","Р","?")</f>
        <v>?</v>
      </c>
      <c r="U21" s="18"/>
      <c r="V21" s="18"/>
      <c r="W21" s="18"/>
      <c r="X21" s="18"/>
      <c r="Y21" s="18"/>
      <c r="Z21" s="23" t="s">
        <v>15</v>
      </c>
      <c r="AA21" s="23"/>
      <c r="AB21" s="23"/>
      <c r="AC21" s="23"/>
      <c r="AD21" s="23"/>
      <c r="AE21" s="23"/>
      <c r="AF21" s="18"/>
      <c r="AG21" s="18"/>
      <c r="AH21" s="18"/>
      <c r="AI21" s="18"/>
    </row>
    <row r="22" spans="1:3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0" t="s">
        <v>17</v>
      </c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8">
      <c r="A23" s="18"/>
      <c r="B23" s="18"/>
      <c r="C23" s="59">
        <f>IF(AND(ЛЕВ!H45&lt;4,ЛЕВ!H45&gt;0),"Стоило бы немного подучить математику","")</f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0"/>
      <c r="P23" s="60"/>
      <c r="Q23" s="60"/>
      <c r="R23" s="60"/>
      <c r="S23" s="60"/>
      <c r="T23" s="60"/>
      <c r="U23" s="60"/>
      <c r="V23" s="60"/>
      <c r="W23" s="60"/>
      <c r="X23" s="62"/>
      <c r="Y23" s="18"/>
      <c r="Z23" s="20" t="s">
        <v>18</v>
      </c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8">
      <c r="A24" s="18"/>
      <c r="B24" s="18"/>
      <c r="C24" s="63">
        <f>IF(AND(ЛЕВ!H45&lt;10,ЛЕВ!H45&gt;=4),"Может Вам лучше решать задачи?","")</f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4"/>
      <c r="S24" s="64"/>
      <c r="T24" s="64"/>
      <c r="U24" s="64"/>
      <c r="V24" s="64"/>
      <c r="W24" s="64"/>
      <c r="X24" s="66"/>
      <c r="Y24" s="18"/>
      <c r="Z24" s="20" t="s">
        <v>19</v>
      </c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18">
      <c r="A25" s="18"/>
      <c r="B25" s="18"/>
      <c r="C25" s="63">
        <f>IF(AND(ЛЕВ!H45&lt;17,ЛЕВ!H45&gt;=10),"У Вас есть некоторые знания по математике","")</f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4"/>
      <c r="P25" s="64"/>
      <c r="Q25" s="64"/>
      <c r="R25" s="64"/>
      <c r="S25" s="64"/>
      <c r="T25" s="64"/>
      <c r="U25" s="64"/>
      <c r="V25" s="64"/>
      <c r="W25" s="64"/>
      <c r="X25" s="66"/>
      <c r="Y25" s="18"/>
      <c r="Z25" s="20" t="s">
        <v>20</v>
      </c>
      <c r="AA25" s="18"/>
      <c r="AB25" s="18"/>
      <c r="AC25" s="18"/>
      <c r="AD25" s="18"/>
      <c r="AE25" s="18"/>
      <c r="AF25" s="23"/>
      <c r="AG25" s="18"/>
      <c r="AH25" s="18"/>
      <c r="AI25" s="18"/>
    </row>
    <row r="26" spans="1:35" ht="18">
      <c r="A26" s="18"/>
      <c r="B26" s="18"/>
      <c r="C26" s="63">
        <f>IF(ЛЕВ!H45=17,"Что тут скажешь? МОЛОДЕЦ!!!","")</f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6"/>
      <c r="Y26" s="18"/>
      <c r="Z26" s="20" t="s">
        <v>21</v>
      </c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8">
      <c r="A27" s="18"/>
      <c r="B27" s="18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18"/>
      <c r="Z27" s="20" t="s">
        <v>22</v>
      </c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0" t="s">
        <v>23</v>
      </c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0" t="s">
        <v>24</v>
      </c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26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R178"/>
  <sheetViews>
    <sheetView workbookViewId="0" topLeftCell="A1">
      <selection activeCell="M30" sqref="M30"/>
    </sheetView>
  </sheetViews>
  <sheetFormatPr defaultColWidth="9.140625" defaultRowHeight="12.75"/>
  <cols>
    <col min="1" max="1" width="10.00390625" style="0" customWidth="1"/>
    <col min="2" max="2" width="2.8515625" style="0" customWidth="1"/>
    <col min="3" max="3" width="3.00390625" style="0" customWidth="1"/>
    <col min="4" max="4" width="2.8515625" style="0" customWidth="1"/>
    <col min="5" max="5" width="3.00390625" style="0" customWidth="1"/>
    <col min="6" max="6" width="3.140625" style="0" customWidth="1"/>
    <col min="7" max="8" width="2.7109375" style="0" customWidth="1"/>
    <col min="9" max="9" width="2.57421875" style="0" customWidth="1"/>
    <col min="10" max="10" width="2.8515625" style="0" customWidth="1"/>
    <col min="11" max="11" width="2.7109375" style="0" customWidth="1"/>
    <col min="12" max="13" width="2.57421875" style="0" customWidth="1"/>
    <col min="14" max="14" width="2.8515625" style="0" customWidth="1"/>
    <col min="15" max="15" width="2.57421875" style="0" customWidth="1"/>
    <col min="16" max="16" width="3.28125" style="0" customWidth="1"/>
    <col min="17" max="18" width="3.00390625" style="0" customWidth="1"/>
    <col min="19" max="19" width="2.7109375" style="0" customWidth="1"/>
    <col min="20" max="20" width="3.28125" style="0" customWidth="1"/>
    <col min="21" max="21" width="3.140625" style="0" customWidth="1"/>
    <col min="22" max="22" width="2.57421875" style="0" customWidth="1"/>
    <col min="23" max="23" width="2.421875" style="0" customWidth="1"/>
    <col min="24" max="25" width="2.8515625" style="0" customWidth="1"/>
    <col min="26" max="26" width="3.28125" style="0" customWidth="1"/>
    <col min="27" max="27" width="3.8515625" style="0" customWidth="1"/>
  </cols>
  <sheetData>
    <row r="1" spans="1:40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7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ht="13.5" customHeight="1">
      <c r="A4" s="35"/>
      <c r="B4" s="35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5"/>
      <c r="O4" s="35"/>
      <c r="P4" s="35"/>
      <c r="Q4" s="35"/>
      <c r="R4" s="35"/>
      <c r="S4" s="35"/>
      <c r="T4" s="35"/>
      <c r="U4" s="35"/>
      <c r="V4" s="40" t="s">
        <v>30</v>
      </c>
      <c r="W4" s="40"/>
      <c r="X4" s="40"/>
      <c r="Y4" s="40"/>
      <c r="Z4" s="40"/>
      <c r="AA4" s="40"/>
      <c r="AB4" s="40"/>
      <c r="AC4" s="40"/>
      <c r="AD4" s="41"/>
      <c r="AE4" s="41"/>
      <c r="AF4" s="41"/>
      <c r="AG4" s="41"/>
      <c r="AH4" s="35"/>
      <c r="AI4" s="35"/>
      <c r="AJ4" s="35"/>
      <c r="AK4" s="35"/>
      <c r="AL4" s="35"/>
      <c r="AM4" s="35"/>
      <c r="AN4" s="35"/>
    </row>
    <row r="5" spans="1:40" ht="15" customHeight="1">
      <c r="A5" s="35"/>
      <c r="B5" s="35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5"/>
      <c r="P5" s="35"/>
      <c r="Q5" s="35"/>
      <c r="R5" s="35"/>
      <c r="S5" s="35"/>
      <c r="T5" s="35"/>
      <c r="U5" s="35"/>
      <c r="V5" s="40" t="s">
        <v>31</v>
      </c>
      <c r="W5" s="40"/>
      <c r="X5" s="40"/>
      <c r="Y5" s="40"/>
      <c r="Z5" s="40"/>
      <c r="AA5" s="40"/>
      <c r="AB5" s="40"/>
      <c r="AC5" s="40"/>
      <c r="AD5" s="41"/>
      <c r="AE5" s="41"/>
      <c r="AF5" s="41"/>
      <c r="AG5" s="41"/>
      <c r="AH5" s="35"/>
      <c r="AI5" s="35"/>
      <c r="AJ5" s="35"/>
      <c r="AK5" s="35"/>
      <c r="AL5" s="35"/>
      <c r="AM5" s="35"/>
      <c r="AN5" s="35"/>
    </row>
    <row r="6" spans="1:40" ht="14.25" customHeight="1">
      <c r="A6" s="35"/>
      <c r="B6" s="35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5"/>
      <c r="O6" s="35"/>
      <c r="P6" s="35"/>
      <c r="Q6" s="35"/>
      <c r="R6" s="35"/>
      <c r="S6" s="35"/>
      <c r="T6" s="35"/>
      <c r="U6" s="35"/>
      <c r="V6" s="40" t="s">
        <v>32</v>
      </c>
      <c r="W6" s="40"/>
      <c r="X6" s="40"/>
      <c r="Y6" s="40"/>
      <c r="Z6" s="40"/>
      <c r="AA6" s="40"/>
      <c r="AB6" s="40"/>
      <c r="AC6" s="40"/>
      <c r="AD6" s="41"/>
      <c r="AE6" s="41"/>
      <c r="AF6" s="41"/>
      <c r="AG6" s="41"/>
      <c r="AH6" s="35"/>
      <c r="AI6" s="35"/>
      <c r="AJ6" s="35"/>
      <c r="AK6" s="35"/>
      <c r="AL6" s="35"/>
      <c r="AM6" s="35"/>
      <c r="AN6" s="35"/>
    </row>
    <row r="7" spans="1:40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5"/>
      <c r="V7" s="40" t="s">
        <v>33</v>
      </c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35"/>
      <c r="AI7" s="35"/>
      <c r="AJ7" s="35"/>
      <c r="AK7" s="35"/>
      <c r="AL7" s="35"/>
      <c r="AM7" s="35"/>
      <c r="AN7" s="35"/>
    </row>
    <row r="8" spans="1:40" ht="13.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35"/>
      <c r="V8" s="40" t="s">
        <v>34</v>
      </c>
      <c r="W8" s="40"/>
      <c r="X8" s="40"/>
      <c r="Y8" s="40"/>
      <c r="Z8" s="40"/>
      <c r="AA8" s="40"/>
      <c r="AB8" s="40"/>
      <c r="AC8" s="40"/>
      <c r="AD8" s="41"/>
      <c r="AE8" s="41"/>
      <c r="AF8" s="41"/>
      <c r="AG8" s="41"/>
      <c r="AH8" s="35"/>
      <c r="AI8" s="35"/>
      <c r="AJ8" s="35"/>
      <c r="AK8" s="35"/>
      <c r="AL8" s="35"/>
      <c r="AM8" s="35"/>
      <c r="AN8" s="35"/>
    </row>
    <row r="9" spans="1:40" ht="13.5" customHeight="1" thickBot="1">
      <c r="A9" s="45"/>
      <c r="B9" s="45"/>
      <c r="C9" s="4">
        <v>1</v>
      </c>
      <c r="D9" s="4"/>
      <c r="E9" s="4"/>
      <c r="F9" s="4"/>
      <c r="G9" s="4"/>
      <c r="H9" s="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35"/>
      <c r="V9" s="40" t="s">
        <v>35</v>
      </c>
      <c r="W9" s="40"/>
      <c r="X9" s="40"/>
      <c r="Y9" s="40"/>
      <c r="Z9" s="40"/>
      <c r="AA9" s="40"/>
      <c r="AB9" s="40"/>
      <c r="AC9" s="40"/>
      <c r="AD9" s="41"/>
      <c r="AE9" s="41"/>
      <c r="AF9" s="41"/>
      <c r="AG9" s="41"/>
      <c r="AH9" s="35"/>
      <c r="AI9" s="35"/>
      <c r="AJ9" s="35"/>
      <c r="AK9" s="35"/>
      <c r="AL9" s="35"/>
      <c r="AM9" s="35"/>
      <c r="AN9" s="35"/>
    </row>
    <row r="10" spans="1:40" ht="11.25" customHeight="1" thickBot="1">
      <c r="A10" s="45"/>
      <c r="B10" s="4">
        <v>2</v>
      </c>
      <c r="C10" s="56"/>
      <c r="D10" s="56"/>
      <c r="E10" s="56"/>
      <c r="F10" s="56"/>
      <c r="G10" s="56"/>
      <c r="H10" s="56"/>
      <c r="I10" s="4">
        <v>3</v>
      </c>
      <c r="J10" s="4"/>
      <c r="K10" s="4">
        <v>4</v>
      </c>
      <c r="L10" s="4"/>
      <c r="M10" s="4">
        <v>5</v>
      </c>
      <c r="N10" s="4"/>
      <c r="O10" s="4">
        <v>6</v>
      </c>
      <c r="P10" s="4"/>
      <c r="Q10" s="4">
        <v>7</v>
      </c>
      <c r="R10" s="4"/>
      <c r="S10" s="45"/>
      <c r="T10" s="45"/>
      <c r="U10" s="35"/>
      <c r="V10" s="43" t="s">
        <v>36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5"/>
      <c r="AI10" s="35"/>
      <c r="AJ10" s="35"/>
      <c r="AK10" s="35"/>
      <c r="AL10" s="35"/>
      <c r="AM10" s="35"/>
      <c r="AN10" s="35"/>
    </row>
    <row r="11" spans="1:40" ht="13.5" thickBot="1">
      <c r="A11" s="45"/>
      <c r="B11" s="4"/>
      <c r="C11" s="56"/>
      <c r="D11" s="56"/>
      <c r="E11" s="56"/>
      <c r="F11" s="56"/>
      <c r="G11" s="56"/>
      <c r="H11" s="56"/>
      <c r="I11" s="4"/>
      <c r="J11" s="56"/>
      <c r="K11" s="4"/>
      <c r="L11" s="57"/>
      <c r="M11" s="4"/>
      <c r="N11" s="57"/>
      <c r="O11" s="4"/>
      <c r="P11" s="56"/>
      <c r="Q11" s="4"/>
      <c r="R11" s="45"/>
      <c r="S11" s="4">
        <v>8</v>
      </c>
      <c r="T11" s="4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13.5" thickBot="1">
      <c r="A12" s="45"/>
      <c r="B12" s="4"/>
      <c r="C12" s="56"/>
      <c r="D12" s="56"/>
      <c r="E12" s="56"/>
      <c r="F12" s="56"/>
      <c r="G12" s="56"/>
      <c r="H12" s="56"/>
      <c r="I12" s="4"/>
      <c r="J12" s="56"/>
      <c r="K12" s="4"/>
      <c r="L12" s="57"/>
      <c r="M12" s="4"/>
      <c r="N12" s="57"/>
      <c r="O12" s="4"/>
      <c r="P12" s="56"/>
      <c r="Q12" s="4"/>
      <c r="R12" s="45"/>
      <c r="S12" s="4"/>
      <c r="T12" s="4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3.5" thickBot="1">
      <c r="A13" s="45"/>
      <c r="B13" s="4"/>
      <c r="C13" s="56"/>
      <c r="D13" s="56"/>
      <c r="E13" s="56"/>
      <c r="F13" s="56"/>
      <c r="G13" s="56"/>
      <c r="H13" s="56"/>
      <c r="I13" s="4"/>
      <c r="J13" s="56"/>
      <c r="K13" s="4">
        <v>9</v>
      </c>
      <c r="L13" s="4"/>
      <c r="M13" s="4"/>
      <c r="N13" s="4"/>
      <c r="O13" s="4"/>
      <c r="P13" s="56"/>
      <c r="Q13" s="4"/>
      <c r="R13" s="45"/>
      <c r="S13" s="4"/>
      <c r="T13" s="45"/>
      <c r="U13" s="35"/>
      <c r="V13" s="44" t="s">
        <v>37</v>
      </c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35"/>
      <c r="AI13" s="35"/>
      <c r="AJ13" s="35"/>
      <c r="AK13" s="35"/>
      <c r="AL13" s="35"/>
      <c r="AM13" s="35"/>
      <c r="AN13" s="35"/>
    </row>
    <row r="14" spans="1:40" ht="13.5" thickBot="1">
      <c r="A14" s="45"/>
      <c r="B14" s="4"/>
      <c r="C14" s="56"/>
      <c r="D14" s="56"/>
      <c r="E14" s="56"/>
      <c r="F14" s="56"/>
      <c r="G14" s="56"/>
      <c r="H14" s="56"/>
      <c r="I14" s="4"/>
      <c r="J14" s="56"/>
      <c r="K14" s="4"/>
      <c r="L14" s="56"/>
      <c r="M14" s="5"/>
      <c r="N14" s="56"/>
      <c r="O14" s="56"/>
      <c r="P14" s="56"/>
      <c r="Q14" s="4"/>
      <c r="R14" s="45"/>
      <c r="S14" s="4"/>
      <c r="T14" s="45"/>
      <c r="U14" s="35"/>
      <c r="V14" s="47" t="s">
        <v>38</v>
      </c>
      <c r="W14" s="47"/>
      <c r="X14" s="47"/>
      <c r="Y14" s="47"/>
      <c r="Z14" s="47"/>
      <c r="AA14" s="47"/>
      <c r="AB14" s="46"/>
      <c r="AC14" s="46"/>
      <c r="AD14" s="46"/>
      <c r="AE14" s="46"/>
      <c r="AF14" s="46"/>
      <c r="AG14" s="46"/>
      <c r="AH14" s="35"/>
      <c r="AI14" s="35"/>
      <c r="AJ14" s="35"/>
      <c r="AK14" s="35"/>
      <c r="AL14" s="35"/>
      <c r="AM14" s="35"/>
      <c r="AN14" s="35"/>
    </row>
    <row r="15" spans="1:40" ht="13.5" thickBot="1">
      <c r="A15" s="45"/>
      <c r="B15" s="4">
        <v>10</v>
      </c>
      <c r="C15" s="4"/>
      <c r="D15" s="4"/>
      <c r="E15" s="4"/>
      <c r="F15" s="4"/>
      <c r="G15" s="4"/>
      <c r="H15" s="4">
        <v>11</v>
      </c>
      <c r="I15" s="56"/>
      <c r="J15" s="56"/>
      <c r="K15" s="5"/>
      <c r="L15" s="56"/>
      <c r="M15" s="56"/>
      <c r="N15" s="56"/>
      <c r="O15" s="56"/>
      <c r="P15" s="56"/>
      <c r="Q15" s="4"/>
      <c r="R15" s="45"/>
      <c r="S15" s="4"/>
      <c r="T15" s="45"/>
      <c r="U15" s="35"/>
      <c r="V15" s="47" t="s">
        <v>39</v>
      </c>
      <c r="W15" s="47"/>
      <c r="X15" s="47"/>
      <c r="Y15" s="47"/>
      <c r="Z15" s="47"/>
      <c r="AA15" s="46"/>
      <c r="AB15" s="46"/>
      <c r="AC15" s="46"/>
      <c r="AD15" s="46"/>
      <c r="AE15" s="46"/>
      <c r="AF15" s="46"/>
      <c r="AG15" s="46"/>
      <c r="AH15" s="35"/>
      <c r="AI15" s="35"/>
      <c r="AJ15" s="35"/>
      <c r="AK15" s="35"/>
      <c r="AL15" s="35"/>
      <c r="AM15" s="35"/>
      <c r="AN15" s="35"/>
    </row>
    <row r="16" spans="1:40" ht="13.5" thickBot="1">
      <c r="A16" s="45"/>
      <c r="B16" s="4"/>
      <c r="C16" s="45"/>
      <c r="D16" s="45"/>
      <c r="E16" s="45"/>
      <c r="F16" s="45"/>
      <c r="G16" s="45"/>
      <c r="H16" s="5"/>
      <c r="I16" s="56"/>
      <c r="J16" s="56"/>
      <c r="K16" s="58"/>
      <c r="L16" s="56"/>
      <c r="M16" s="56"/>
      <c r="N16" s="56"/>
      <c r="O16" s="56"/>
      <c r="P16" s="56"/>
      <c r="Q16" s="4"/>
      <c r="R16" s="45"/>
      <c r="S16" s="4"/>
      <c r="T16" s="45"/>
      <c r="U16" s="35"/>
      <c r="V16" s="47" t="s">
        <v>40</v>
      </c>
      <c r="W16" s="47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5"/>
      <c r="AI16" s="35"/>
      <c r="AJ16" s="35"/>
      <c r="AK16" s="35"/>
      <c r="AL16" s="35"/>
      <c r="AM16" s="35"/>
      <c r="AN16" s="35"/>
    </row>
    <row r="17" spans="1:40" ht="13.5" thickBot="1">
      <c r="A17" s="45"/>
      <c r="B17" s="4"/>
      <c r="C17" s="45"/>
      <c r="D17" s="45"/>
      <c r="E17" s="45"/>
      <c r="F17" s="45"/>
      <c r="G17" s="45"/>
      <c r="H17" s="5"/>
      <c r="I17" s="56"/>
      <c r="J17" s="4">
        <v>12</v>
      </c>
      <c r="K17" s="4"/>
      <c r="L17" s="4"/>
      <c r="M17" s="4"/>
      <c r="N17" s="4"/>
      <c r="O17" s="4">
        <v>13</v>
      </c>
      <c r="P17" s="56"/>
      <c r="Q17" s="4"/>
      <c r="R17" s="45"/>
      <c r="S17" s="4"/>
      <c r="T17" s="45"/>
      <c r="U17" s="35"/>
      <c r="V17" s="43" t="s">
        <v>41</v>
      </c>
      <c r="W17" s="43"/>
      <c r="X17" s="43"/>
      <c r="Y17" s="43"/>
      <c r="Z17" s="43"/>
      <c r="AA17" s="46"/>
      <c r="AB17" s="46"/>
      <c r="AC17" s="46"/>
      <c r="AD17" s="46"/>
      <c r="AE17" s="46"/>
      <c r="AF17" s="46"/>
      <c r="AG17" s="46"/>
      <c r="AH17" s="35"/>
      <c r="AI17" s="35"/>
      <c r="AJ17" s="35"/>
      <c r="AK17" s="35"/>
      <c r="AL17" s="35"/>
      <c r="AM17" s="35"/>
      <c r="AN17" s="35"/>
    </row>
    <row r="18" spans="1:40" ht="13.5" thickBot="1">
      <c r="A18" s="45"/>
      <c r="B18" s="4"/>
      <c r="C18" s="45"/>
      <c r="D18" s="45"/>
      <c r="E18" s="45"/>
      <c r="F18" s="45"/>
      <c r="G18" s="45"/>
      <c r="H18" s="4"/>
      <c r="I18" s="56"/>
      <c r="J18" s="4"/>
      <c r="K18" s="45"/>
      <c r="L18" s="45"/>
      <c r="M18" s="45"/>
      <c r="N18" s="45"/>
      <c r="O18" s="4"/>
      <c r="P18" s="56"/>
      <c r="Q18" s="4"/>
      <c r="R18" s="45"/>
      <c r="S18" s="4"/>
      <c r="T18" s="45"/>
      <c r="U18" s="35"/>
      <c r="V18" s="43" t="s">
        <v>42</v>
      </c>
      <c r="W18" s="43"/>
      <c r="X18" s="43"/>
      <c r="Y18" s="43"/>
      <c r="Z18" s="43"/>
      <c r="AA18" s="43"/>
      <c r="AB18" s="47"/>
      <c r="AC18" s="46"/>
      <c r="AD18" s="46"/>
      <c r="AE18" s="46"/>
      <c r="AF18" s="46"/>
      <c r="AG18" s="46"/>
      <c r="AH18" s="35"/>
      <c r="AI18" s="35"/>
      <c r="AJ18" s="35"/>
      <c r="AK18" s="35"/>
      <c r="AL18" s="35"/>
      <c r="AM18" s="35"/>
      <c r="AN18" s="35"/>
    </row>
    <row r="19" spans="1:40" ht="13.5" thickBot="1">
      <c r="A19" s="45"/>
      <c r="B19" s="4"/>
      <c r="C19" s="45"/>
      <c r="D19" s="45"/>
      <c r="E19" s="45"/>
      <c r="F19" s="45"/>
      <c r="G19" s="45"/>
      <c r="H19" s="4"/>
      <c r="I19" s="56"/>
      <c r="J19" s="4"/>
      <c r="K19" s="45"/>
      <c r="L19" s="45"/>
      <c r="M19" s="45"/>
      <c r="N19" s="45"/>
      <c r="O19" s="4"/>
      <c r="P19" s="56"/>
      <c r="Q19" s="4"/>
      <c r="R19" s="45"/>
      <c r="S19" s="4"/>
      <c r="T19" s="45"/>
      <c r="U19" s="35"/>
      <c r="V19" s="47" t="s">
        <v>43</v>
      </c>
      <c r="W19" s="47"/>
      <c r="X19" s="47"/>
      <c r="Y19" s="47"/>
      <c r="Z19" s="47"/>
      <c r="AA19" s="47"/>
      <c r="AB19" s="46"/>
      <c r="AC19" s="46"/>
      <c r="AD19" s="46"/>
      <c r="AE19" s="46"/>
      <c r="AF19" s="46"/>
      <c r="AG19" s="46"/>
      <c r="AH19" s="35"/>
      <c r="AI19" s="35"/>
      <c r="AJ19" s="35"/>
      <c r="AK19" s="35"/>
      <c r="AL19" s="35"/>
      <c r="AM19" s="35"/>
      <c r="AN19" s="35"/>
    </row>
    <row r="20" spans="1:40" ht="13.5" thickBot="1">
      <c r="A20" s="45"/>
      <c r="B20" s="5"/>
      <c r="C20" s="45"/>
      <c r="D20" s="45"/>
      <c r="E20" s="45"/>
      <c r="F20" s="45"/>
      <c r="G20" s="45"/>
      <c r="H20" s="4"/>
      <c r="I20" s="56"/>
      <c r="J20" s="4"/>
      <c r="K20" s="45"/>
      <c r="L20" s="45"/>
      <c r="M20" s="45"/>
      <c r="N20" s="45"/>
      <c r="O20" s="4"/>
      <c r="P20" s="56"/>
      <c r="Q20" s="4"/>
      <c r="R20" s="45"/>
      <c r="S20" s="45"/>
      <c r="T20" s="45"/>
      <c r="U20" s="35"/>
      <c r="V20" s="43" t="s">
        <v>44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5"/>
      <c r="AI20" s="35"/>
      <c r="AJ20" s="35"/>
      <c r="AK20" s="35"/>
      <c r="AL20" s="35"/>
      <c r="AM20" s="35"/>
      <c r="AN20" s="35"/>
    </row>
    <row r="21" spans="1:40" ht="13.5" thickBot="1">
      <c r="A21" s="45"/>
      <c r="B21" s="45"/>
      <c r="C21" s="45"/>
      <c r="D21" s="45"/>
      <c r="E21" s="45"/>
      <c r="F21" s="45"/>
      <c r="G21" s="4">
        <v>14</v>
      </c>
      <c r="H21" s="4"/>
      <c r="I21" s="4"/>
      <c r="J21" s="4"/>
      <c r="K21" s="45"/>
      <c r="L21" s="45"/>
      <c r="M21" s="45"/>
      <c r="N21" s="45"/>
      <c r="O21" s="4">
        <v>15</v>
      </c>
      <c r="P21" s="4"/>
      <c r="Q21" s="45"/>
      <c r="R21" s="45"/>
      <c r="S21" s="45"/>
      <c r="T21" s="45"/>
      <c r="U21" s="35"/>
      <c r="V21" s="43" t="s">
        <v>45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35"/>
      <c r="AI21" s="35"/>
      <c r="AJ21" s="35"/>
      <c r="AK21" s="35"/>
      <c r="AL21" s="35"/>
      <c r="AM21" s="35"/>
      <c r="AN21" s="35"/>
    </row>
    <row r="22" spans="1:40" ht="12.75">
      <c r="A22" s="35"/>
      <c r="B22" s="42"/>
      <c r="C22" s="42"/>
      <c r="D22" s="42"/>
      <c r="E22" s="42"/>
      <c r="F22" s="4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43" t="s">
        <v>46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5"/>
      <c r="AI22" s="35"/>
      <c r="AJ22" s="35"/>
      <c r="AK22" s="35"/>
      <c r="AL22" s="35"/>
      <c r="AM22" s="35"/>
      <c r="AN22" s="35"/>
    </row>
    <row r="23" spans="1:40" ht="12.75">
      <c r="A23" s="3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5"/>
      <c r="P23" s="35"/>
      <c r="Q23" s="35"/>
      <c r="R23" s="35"/>
      <c r="S23" s="35"/>
      <c r="T23" s="35"/>
      <c r="U23" s="35"/>
      <c r="V23" s="43"/>
      <c r="W23" s="35"/>
      <c r="X23" s="35"/>
      <c r="Y23" s="35"/>
      <c r="Z23" s="35"/>
      <c r="AA23" s="35"/>
      <c r="AB23" s="47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2.75">
      <c r="A24" s="3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5">
      <c r="A25" s="35"/>
      <c r="B25" s="48" t="s">
        <v>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1"/>
      <c r="P25" s="52"/>
      <c r="Q25" s="52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2.75">
      <c r="A26" s="35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2.75">
      <c r="A27" s="3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2.75">
      <c r="A28" s="3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ht="12.75">
      <c r="A29" s="3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ht="12.75">
      <c r="A30" s="3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2.75">
      <c r="A43" s="35"/>
      <c r="B43" s="35"/>
      <c r="C43" s="35"/>
      <c r="D43" s="35"/>
      <c r="E43" s="35"/>
      <c r="F43" s="35"/>
      <c r="G43" s="35"/>
      <c r="H43" s="25">
        <f>IF(AND(СЛОН!C9="к",СЛОН!D9="о",СЛОН!E9="р",СЛОН!F9="е",СЛОН!G9="н",СЛОН!H9="ь"),1,0)</f>
        <v>0</v>
      </c>
      <c r="I43" s="25">
        <f>IF(AND(СЛОН!I10="к",СЛОН!J10="о",СЛОН!K10="о",СЛОН!L10="р",СЛОН!M10="д",СЛОН!N10="и",СЛОН!O10="н",СЛОН!P10="а",СЛОН!Q10="т",СЛОН!R10="а"),1,0)</f>
        <v>0</v>
      </c>
      <c r="J43" s="25">
        <f>IF(AND(СЛОН!B15="а",СЛОН!C15="р",СЛОН!D15="х",СЛОН!E15="и",СЛОН!F15="м",СЛОН!G15="е",СЛОН!H15="д"),1,0)</f>
        <v>0</v>
      </c>
      <c r="K43" s="25">
        <f>IF(AND(СЛОН!K13="р",СЛОН!L13="у",СЛОН!M13="б",СЛОН!N13="л",СЛОН!O13="ь"),1,0)</f>
        <v>0</v>
      </c>
      <c r="L43" s="25">
        <f>IF(AND(СЛОН!J17="г",СЛОН!K17="р",СЛОН!L17="а",СЛОН!M17="д",СЛОН!N17="у",СЛОН!O17="с"),1,0)</f>
        <v>0</v>
      </c>
      <c r="M43" s="25">
        <f>IF(AND(СЛОН!G21="с",СЛОН!H21="е",СЛОН!I21="м",СЛОН!J21="ь"),1,0)</f>
        <v>0</v>
      </c>
      <c r="N43" s="25">
        <f>IF(AND(СЛОН!O21="а",СЛОН!P21="р"),1,0)</f>
        <v>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2.75">
      <c r="A44" s="35"/>
      <c r="B44" s="35"/>
      <c r="C44" s="35"/>
      <c r="D44" s="35"/>
      <c r="E44" s="35"/>
      <c r="F44" s="35"/>
      <c r="G44" s="35"/>
      <c r="H44" s="25">
        <f>IF(AND(СЛОН!B10="н",СЛОН!B11="а",СЛОН!B12="т",СЛОН!B13="у",СЛОН!B14="р",СЛОН!B15="а",СЛОН!B16="л",СЛОН!B17="ь",СЛОН!B18="н",СЛОН!B19="ы",СЛОН!B20="е"),1,0)</f>
        <v>0</v>
      </c>
      <c r="I44" s="25">
        <f>IF(AND(СЛОН!I10="к",СЛОН!I11="л",СЛОН!I12="а",СЛОН!I13="с",СЛОН!I14="с"),1,0)</f>
        <v>0</v>
      </c>
      <c r="J44" s="25">
        <f>IF(AND(СЛОН!H15="д",СЛОН!H16="е",СЛОН!H17="л",СЛОН!H18="е",СЛОН!H19="н",СЛОН!H20="и",СЛОН!H21="е"),1,0)</f>
        <v>0</v>
      </c>
      <c r="K44" s="25">
        <f>IF(AND(СЛОН!K10="о",СЛОН!K11="с",СЛОН!K12="т",СЛОН!K13="р",СЛОН!K14="ы",СЛОН!K15="й"),1,0)</f>
        <v>0</v>
      </c>
      <c r="L44" s="25">
        <f>IF(AND(СЛОН!M10="д",СЛОН!M11="р",СЛОН!M12="о",СЛОН!M13="б",СЛОН!M14="ь"),1,0)</f>
        <v>0</v>
      </c>
      <c r="M44" s="25">
        <f>IF(AND(СЛОН!O10="н",СЛОН!O11="у",СЛОН!O12="л",СЛОН!O13="ь"),1,0)</f>
        <v>0</v>
      </c>
      <c r="N44" s="25">
        <f>IF(AND(СЛОН!Q10="т",СЛОН!Q11="р",СЛОН!Q12="е",СЛОН!Q13="у",СЛОН!Q14="г",СЛОН!Q15="о",СЛОН!Q16="л",СЛОН!Q17="ь",СЛОН!Q18="н",СЛОН!Q19="и",СЛОН!Q20="к"),1,0)</f>
        <v>0</v>
      </c>
      <c r="O44" s="25">
        <f>IF(AND(СЛОН!S11="д",СЛОН!S12="и",СЛОН!S13="а",СЛОН!S14="г",СЛОН!S15="р",СЛОН!S16="а",СЛОН!S17="м",СЛОН!S18="м",СЛОН!S19="а"),1,0)</f>
        <v>0</v>
      </c>
      <c r="P44" s="25">
        <f>IF(AND(СЛОН!J17="г",СЛОН!J18="р",СЛОН!J19="а",СЛОН!J20="н",СЛОН!J21="ь"),1,0)</f>
        <v>0</v>
      </c>
      <c r="Q44" s="25">
        <f>IF(AND(СЛОН!O17="с",СЛОН!O18="у",СЛОН!O19="м",СЛОН!O20="м",СЛОН!O21="а"),1,0)</f>
        <v>0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2.75">
      <c r="A45" s="35"/>
      <c r="B45" s="35"/>
      <c r="C45" s="35"/>
      <c r="D45" s="35"/>
      <c r="E45" s="35"/>
      <c r="F45" s="35"/>
      <c r="G45" s="35"/>
      <c r="H45" s="1">
        <f>SUM(H43:N43,H44:Q44)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4"/>
      <c r="AP67" s="34"/>
      <c r="AQ67" s="34"/>
      <c r="AR67" s="34"/>
    </row>
    <row r="68" spans="1:4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4"/>
      <c r="AP68" s="34"/>
      <c r="AQ68" s="34"/>
      <c r="AR68" s="34"/>
    </row>
    <row r="69" spans="1:4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4"/>
      <c r="AP69" s="34"/>
      <c r="AQ69" s="34"/>
      <c r="AR69" s="34"/>
    </row>
    <row r="70" spans="1:44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4"/>
      <c r="AP70" s="34"/>
      <c r="AQ70" s="34"/>
      <c r="AR70" s="34"/>
    </row>
    <row r="71" spans="1:44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4"/>
      <c r="AP71" s="34"/>
      <c r="AQ71" s="34"/>
      <c r="AR71" s="34"/>
    </row>
    <row r="72" spans="1:4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4"/>
      <c r="AP72" s="34"/>
      <c r="AQ72" s="34"/>
      <c r="AR72" s="34"/>
    </row>
    <row r="73" spans="1:4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4"/>
      <c r="AP73" s="34"/>
      <c r="AQ73" s="34"/>
      <c r="AR73" s="34"/>
    </row>
    <row r="74" spans="1:4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4"/>
      <c r="AP74" s="34"/>
      <c r="AQ74" s="34"/>
      <c r="AR74" s="34"/>
    </row>
    <row r="75" spans="1:44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4"/>
      <c r="AP75" s="34"/>
      <c r="AQ75" s="34"/>
      <c r="AR75" s="34"/>
    </row>
    <row r="76" spans="1:44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4"/>
      <c r="AP76" s="34"/>
      <c r="AQ76" s="34"/>
      <c r="AR76" s="34"/>
    </row>
    <row r="77" spans="1:44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4"/>
      <c r="AP77" s="34"/>
      <c r="AQ77" s="34"/>
      <c r="AR77" s="34"/>
    </row>
    <row r="78" spans="1:44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4"/>
      <c r="AQ78" s="34"/>
      <c r="AR78" s="34"/>
    </row>
    <row r="79" spans="1:44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4"/>
      <c r="AP79" s="34"/>
      <c r="AQ79" s="34"/>
      <c r="AR79" s="34"/>
    </row>
    <row r="80" spans="1:44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4"/>
      <c r="AP80" s="34"/>
      <c r="AQ80" s="34"/>
      <c r="AR80" s="34"/>
    </row>
    <row r="81" spans="1:4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4"/>
      <c r="AP81" s="34"/>
      <c r="AQ81" s="34"/>
      <c r="AR81" s="34"/>
    </row>
    <row r="82" spans="1:44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4"/>
      <c r="AP82" s="34"/>
      <c r="AQ82" s="34"/>
      <c r="AR82" s="34"/>
    </row>
    <row r="83" spans="1:44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4"/>
      <c r="AP83" s="34"/>
      <c r="AQ83" s="34"/>
      <c r="AR83" s="34"/>
    </row>
    <row r="84" spans="1:4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4"/>
      <c r="AP84" s="34"/>
      <c r="AQ84" s="34"/>
      <c r="AR84" s="34"/>
    </row>
    <row r="85" spans="1:4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4"/>
      <c r="AP85" s="34"/>
      <c r="AQ85" s="34"/>
      <c r="AR85" s="34"/>
    </row>
    <row r="86" spans="1:4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4"/>
      <c r="AP86" s="34"/>
      <c r="AQ86" s="34"/>
      <c r="AR86" s="34"/>
    </row>
    <row r="87" spans="1:44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4"/>
      <c r="AP87" s="34"/>
      <c r="AQ87" s="34"/>
      <c r="AR87" s="34"/>
    </row>
    <row r="88" spans="1:4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4"/>
      <c r="AP88" s="34"/>
      <c r="AQ88" s="34"/>
      <c r="AR88" s="34"/>
    </row>
    <row r="89" spans="1:4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4"/>
      <c r="AP89" s="34"/>
      <c r="AQ89" s="34"/>
      <c r="AR89" s="34"/>
    </row>
    <row r="90" spans="1:4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4"/>
      <c r="AP90" s="34"/>
      <c r="AQ90" s="34"/>
      <c r="AR90" s="34"/>
    </row>
    <row r="91" spans="1:4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4"/>
      <c r="AP91" s="34"/>
      <c r="AQ91" s="34"/>
      <c r="AR91" s="34"/>
    </row>
    <row r="92" spans="1:4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4"/>
      <c r="AP92" s="34"/>
      <c r="AQ92" s="34"/>
      <c r="AR92" s="34"/>
    </row>
    <row r="93" spans="1:4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4"/>
      <c r="AP93" s="34"/>
      <c r="AQ93" s="34"/>
      <c r="AR93" s="34"/>
    </row>
    <row r="94" spans="1:4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4"/>
      <c r="AP94" s="34"/>
      <c r="AQ94" s="34"/>
      <c r="AR94" s="34"/>
    </row>
    <row r="95" spans="1:4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</row>
    <row r="110" spans="1:4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</row>
    <row r="135" spans="1:4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4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1:4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:4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</row>
    <row r="169" spans="1:4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:4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H89"/>
  <sheetViews>
    <sheetView workbookViewId="0" topLeftCell="A1">
      <selection activeCell="AG24" sqref="AG24"/>
    </sheetView>
  </sheetViews>
  <sheetFormatPr defaultColWidth="9.140625" defaultRowHeight="12.75"/>
  <cols>
    <col min="2" max="2" width="2.57421875" style="0" customWidth="1"/>
    <col min="3" max="3" width="2.28125" style="0" customWidth="1"/>
    <col min="4" max="4" width="2.7109375" style="0" customWidth="1"/>
    <col min="5" max="5" width="3.00390625" style="0" customWidth="1"/>
    <col min="6" max="6" width="3.140625" style="0" customWidth="1"/>
    <col min="7" max="8" width="2.7109375" style="0" customWidth="1"/>
    <col min="9" max="9" width="2.57421875" style="0" customWidth="1"/>
    <col min="10" max="10" width="2.8515625" style="0" customWidth="1"/>
    <col min="11" max="11" width="2.7109375" style="0" customWidth="1"/>
    <col min="12" max="13" width="2.57421875" style="0" customWidth="1"/>
    <col min="14" max="14" width="2.8515625" style="0" customWidth="1"/>
    <col min="15" max="15" width="2.57421875" style="0" customWidth="1"/>
    <col min="16" max="16" width="3.28125" style="0" customWidth="1"/>
    <col min="17" max="18" width="3.00390625" style="0" customWidth="1"/>
    <col min="19" max="19" width="2.7109375" style="0" customWidth="1"/>
    <col min="20" max="20" width="3.28125" style="0" customWidth="1"/>
    <col min="21" max="21" width="3.140625" style="0" customWidth="1"/>
    <col min="22" max="22" width="2.57421875" style="0" customWidth="1"/>
    <col min="23" max="23" width="2.421875" style="0" customWidth="1"/>
    <col min="24" max="25" width="2.8515625" style="0" customWidth="1"/>
    <col min="26" max="26" width="3.28125" style="0" customWidth="1"/>
    <col min="27" max="27" width="3.8515625" style="0" customWidth="1"/>
  </cols>
  <sheetData>
    <row r="1" spans="1:3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7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2" customHeight="1">
      <c r="A4" s="35"/>
      <c r="B4" s="35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5"/>
      <c r="O4" s="35"/>
      <c r="P4" s="35"/>
      <c r="Q4" s="35"/>
      <c r="R4" s="35"/>
      <c r="S4" s="35"/>
      <c r="T4" s="35"/>
      <c r="U4" s="35"/>
      <c r="V4" s="40" t="s">
        <v>30</v>
      </c>
      <c r="W4" s="40"/>
      <c r="X4" s="40"/>
      <c r="Y4" s="40"/>
      <c r="Z4" s="40"/>
      <c r="AA4" s="40"/>
      <c r="AB4" s="40"/>
      <c r="AC4" s="40"/>
      <c r="AD4" s="41"/>
      <c r="AE4" s="41"/>
      <c r="AF4" s="41"/>
      <c r="AG4" s="41"/>
      <c r="AH4" s="35"/>
    </row>
    <row r="5" spans="1:34" ht="10.5" customHeight="1">
      <c r="A5" s="35"/>
      <c r="B5" s="35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5"/>
      <c r="P5" s="35"/>
      <c r="Q5" s="35"/>
      <c r="R5" s="35"/>
      <c r="S5" s="35"/>
      <c r="T5" s="35"/>
      <c r="U5" s="35"/>
      <c r="V5" s="40" t="s">
        <v>31</v>
      </c>
      <c r="W5" s="40"/>
      <c r="X5" s="40"/>
      <c r="Y5" s="40"/>
      <c r="Z5" s="40"/>
      <c r="AA5" s="40"/>
      <c r="AB5" s="40"/>
      <c r="AC5" s="40"/>
      <c r="AD5" s="41"/>
      <c r="AE5" s="41"/>
      <c r="AF5" s="41"/>
      <c r="AG5" s="41"/>
      <c r="AH5" s="35"/>
    </row>
    <row r="6" spans="1:34" ht="13.5" customHeight="1">
      <c r="A6" s="35"/>
      <c r="B6" s="35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5"/>
      <c r="O6" s="35"/>
      <c r="P6" s="35"/>
      <c r="Q6" s="35"/>
      <c r="R6" s="35"/>
      <c r="S6" s="35"/>
      <c r="T6" s="35"/>
      <c r="U6" s="35"/>
      <c r="V6" s="40" t="s">
        <v>32</v>
      </c>
      <c r="W6" s="40"/>
      <c r="X6" s="40"/>
      <c r="Y6" s="40"/>
      <c r="Z6" s="40"/>
      <c r="AA6" s="40"/>
      <c r="AB6" s="40"/>
      <c r="AC6" s="40"/>
      <c r="AD6" s="41"/>
      <c r="AE6" s="41"/>
      <c r="AF6" s="41"/>
      <c r="AG6" s="41"/>
      <c r="AH6" s="35"/>
    </row>
    <row r="7" spans="1:34" ht="1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0" t="s">
        <v>33</v>
      </c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35"/>
    </row>
    <row r="8" spans="1:34" ht="10.5" customHeight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0" t="s">
        <v>34</v>
      </c>
      <c r="W8" s="40"/>
      <c r="X8" s="40"/>
      <c r="Y8" s="40"/>
      <c r="Z8" s="40"/>
      <c r="AA8" s="40"/>
      <c r="AB8" s="40"/>
      <c r="AC8" s="40"/>
      <c r="AD8" s="41"/>
      <c r="AE8" s="41"/>
      <c r="AF8" s="41"/>
      <c r="AG8" s="41"/>
      <c r="AH8" s="35"/>
    </row>
    <row r="9" spans="1:34" ht="12.75" customHeight="1" thickBot="1">
      <c r="A9" s="44"/>
      <c r="B9" s="44"/>
      <c r="C9" s="4" t="str">
        <f>IF(СЛОН!C9="К","К","?")</f>
        <v>?</v>
      </c>
      <c r="D9" s="4" t="str">
        <f>IF(СЛОН!D9="О","О","?")</f>
        <v>?</v>
      </c>
      <c r="E9" s="4" t="str">
        <f>IF(СЛОН!E9="Р","Р","?")</f>
        <v>?</v>
      </c>
      <c r="F9" s="4" t="str">
        <f>IF(СЛОН!F9="Е","Е","?")</f>
        <v>?</v>
      </c>
      <c r="G9" s="4" t="str">
        <f>IF(СЛОН!G9="Н","Н","?")</f>
        <v>?</v>
      </c>
      <c r="H9" s="4" t="str">
        <f>IF(СЛОН!H9="Ь","Ь","?")</f>
        <v>?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0" t="s">
        <v>35</v>
      </c>
      <c r="W9" s="40"/>
      <c r="X9" s="40"/>
      <c r="Y9" s="40"/>
      <c r="Z9" s="40"/>
      <c r="AA9" s="40"/>
      <c r="AB9" s="40"/>
      <c r="AC9" s="40"/>
      <c r="AD9" s="41"/>
      <c r="AE9" s="41"/>
      <c r="AF9" s="41"/>
      <c r="AG9" s="41"/>
      <c r="AH9" s="35"/>
    </row>
    <row r="10" spans="1:34" ht="15" customHeight="1" thickBot="1">
      <c r="A10" s="44"/>
      <c r="B10" s="4" t="str">
        <f>IF(СЛОН!B10="Н","Н","?")</f>
        <v>?</v>
      </c>
      <c r="C10" s="53"/>
      <c r="D10" s="53"/>
      <c r="E10" s="53"/>
      <c r="F10" s="53"/>
      <c r="G10" s="53"/>
      <c r="H10" s="53"/>
      <c r="I10" s="4" t="str">
        <f>IF(СЛОН!I10="К","К","?")</f>
        <v>?</v>
      </c>
      <c r="J10" s="4" t="str">
        <f>IF(СЛОН!J10="О","О","?")</f>
        <v>?</v>
      </c>
      <c r="K10" s="4" t="str">
        <f>IF(СЛОН!K10="О","О","?")</f>
        <v>?</v>
      </c>
      <c r="L10" s="4" t="str">
        <f>IF(СЛОН!L10="Р","Р","?")</f>
        <v>?</v>
      </c>
      <c r="M10" s="4" t="str">
        <f>IF(СЛОН!M10="Д","Д","?")</f>
        <v>?</v>
      </c>
      <c r="N10" s="4" t="str">
        <f>IF(СЛОН!N10="И","И","?")</f>
        <v>?</v>
      </c>
      <c r="O10" s="4" t="str">
        <f>IF(СЛОН!O10="Н","Н","?")</f>
        <v>?</v>
      </c>
      <c r="P10" s="4" t="str">
        <f>IF(СЛОН!P10="А","А","?")</f>
        <v>?</v>
      </c>
      <c r="Q10" s="4" t="str">
        <f>IF(СЛОН!Q10="Т","Т","?")</f>
        <v>?</v>
      </c>
      <c r="R10" s="4" t="str">
        <f>IF(СЛОН!R10="А","А","?")</f>
        <v>?</v>
      </c>
      <c r="S10" s="44"/>
      <c r="T10" s="44"/>
      <c r="U10" s="44"/>
      <c r="V10" s="43" t="s">
        <v>36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5"/>
    </row>
    <row r="11" spans="1:34" ht="13.5" thickBot="1">
      <c r="A11" s="44"/>
      <c r="B11" s="4" t="str">
        <f>IF(СЛОН!B11="А","А","?")</f>
        <v>?</v>
      </c>
      <c r="C11" s="53"/>
      <c r="D11" s="53"/>
      <c r="E11" s="53"/>
      <c r="F11" s="53"/>
      <c r="G11" s="53"/>
      <c r="H11" s="53"/>
      <c r="I11" s="4" t="str">
        <f>IF(СЛОН!I11="Л","Л","?")</f>
        <v>?</v>
      </c>
      <c r="J11" s="53"/>
      <c r="K11" s="4" t="str">
        <f>IF(СЛОН!K11="С","С","?")</f>
        <v>?</v>
      </c>
      <c r="L11" s="54"/>
      <c r="M11" s="4" t="str">
        <f>IF(СЛОН!M11="Р","Р","?")</f>
        <v>?</v>
      </c>
      <c r="N11" s="54"/>
      <c r="O11" s="4" t="str">
        <f>IF(СЛОН!O11="У","У","?")</f>
        <v>?</v>
      </c>
      <c r="P11" s="53"/>
      <c r="Q11" s="4" t="str">
        <f>IF(СЛОН!Q11="Р","Р","?")</f>
        <v>?</v>
      </c>
      <c r="R11" s="44"/>
      <c r="S11" s="4" t="str">
        <f>IF(СЛОН!S11="Д","Д","?")</f>
        <v>?</v>
      </c>
      <c r="T11" s="44"/>
      <c r="U11" s="4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3.5" thickBot="1">
      <c r="A12" s="44"/>
      <c r="B12" s="4" t="str">
        <f>IF(СЛОН!B12="Т","Т","?")</f>
        <v>?</v>
      </c>
      <c r="C12" s="53"/>
      <c r="D12" s="53"/>
      <c r="E12" s="53"/>
      <c r="F12" s="53"/>
      <c r="G12" s="53"/>
      <c r="H12" s="53"/>
      <c r="I12" s="4" t="str">
        <f>IF(СЛОН!I12="А","А","?")</f>
        <v>?</v>
      </c>
      <c r="J12" s="53"/>
      <c r="K12" s="4" t="str">
        <f>IF(СЛОН!K12="Т","Т","?")</f>
        <v>?</v>
      </c>
      <c r="L12" s="54"/>
      <c r="M12" s="4" t="str">
        <f>IF(СЛОН!M12="О","О","?")</f>
        <v>?</v>
      </c>
      <c r="N12" s="54"/>
      <c r="O12" s="4" t="str">
        <f>IF(СЛОН!O12="Л","Л","?")</f>
        <v>?</v>
      </c>
      <c r="P12" s="53"/>
      <c r="Q12" s="4" t="str">
        <f>IF(СЛОН!Q12="Е","Е","?")</f>
        <v>?</v>
      </c>
      <c r="R12" s="44"/>
      <c r="S12" s="4" t="str">
        <f>IF(СЛОН!S12="И","И","?")</f>
        <v>?</v>
      </c>
      <c r="T12" s="44"/>
      <c r="U12" s="4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3.5" thickBot="1">
      <c r="A13" s="44"/>
      <c r="B13" s="4" t="str">
        <f>IF(СЛОН!B13="У","У","?")</f>
        <v>?</v>
      </c>
      <c r="C13" s="53"/>
      <c r="D13" s="53"/>
      <c r="E13" s="53"/>
      <c r="F13" s="53"/>
      <c r="G13" s="53"/>
      <c r="H13" s="53"/>
      <c r="I13" s="4" t="str">
        <f>IF(СЛОН!I13="С","С","?")</f>
        <v>?</v>
      </c>
      <c r="J13" s="53"/>
      <c r="K13" s="4" t="str">
        <f>IF(СЛОН!K13="Р","Р","?")</f>
        <v>?</v>
      </c>
      <c r="L13" s="4" t="str">
        <f>IF(СЛОН!L13="У","У","?")</f>
        <v>?</v>
      </c>
      <c r="M13" s="4" t="str">
        <f>IF(СЛОН!M13="Б","Б","?")</f>
        <v>?</v>
      </c>
      <c r="N13" s="4" t="str">
        <f>IF(СЛОН!N13="Л","Л","?")</f>
        <v>?</v>
      </c>
      <c r="O13" s="4" t="str">
        <f>IF(СЛОН!O13="Ь","Ь","?")</f>
        <v>?</v>
      </c>
      <c r="P13" s="53"/>
      <c r="Q13" s="4" t="str">
        <f>IF(СЛОН!Q13="У","У","?")</f>
        <v>?</v>
      </c>
      <c r="R13" s="44"/>
      <c r="S13" s="4" t="str">
        <f>IF(СЛОН!S13="А","А","?")</f>
        <v>?</v>
      </c>
      <c r="T13" s="44"/>
      <c r="U13" s="44"/>
      <c r="V13" s="44" t="s">
        <v>37</v>
      </c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35"/>
    </row>
    <row r="14" spans="1:34" ht="13.5" thickBot="1">
      <c r="A14" s="44"/>
      <c r="B14" s="4" t="str">
        <f>IF(СЛОН!B14="Р","Р","?")</f>
        <v>?</v>
      </c>
      <c r="C14" s="53"/>
      <c r="D14" s="53"/>
      <c r="E14" s="53"/>
      <c r="F14" s="53"/>
      <c r="G14" s="53"/>
      <c r="H14" s="53"/>
      <c r="I14" s="4" t="str">
        <f>IF(СЛОН!I14="С","С","?")</f>
        <v>?</v>
      </c>
      <c r="J14" s="53"/>
      <c r="K14" s="4" t="str">
        <f>IF(СЛОН!K14="Ы","Ы","?")</f>
        <v>?</v>
      </c>
      <c r="L14" s="53"/>
      <c r="M14" s="4" t="str">
        <f>IF(СЛОН!M14="Ь","Ь","?")</f>
        <v>?</v>
      </c>
      <c r="N14" s="53"/>
      <c r="O14" s="53"/>
      <c r="P14" s="53"/>
      <c r="Q14" s="4" t="str">
        <f>IF(СЛОН!Q14="Г","Г","?")</f>
        <v>?</v>
      </c>
      <c r="R14" s="44"/>
      <c r="S14" s="4" t="str">
        <f>IF(СЛОН!S14="Г","Г","?")</f>
        <v>?</v>
      </c>
      <c r="T14" s="44"/>
      <c r="U14" s="44"/>
      <c r="V14" s="47" t="s">
        <v>38</v>
      </c>
      <c r="W14" s="47"/>
      <c r="X14" s="47"/>
      <c r="Y14" s="47"/>
      <c r="Z14" s="47"/>
      <c r="AA14" s="47"/>
      <c r="AB14" s="46"/>
      <c r="AC14" s="46"/>
      <c r="AD14" s="46"/>
      <c r="AE14" s="46"/>
      <c r="AF14" s="46"/>
      <c r="AG14" s="46"/>
      <c r="AH14" s="35"/>
    </row>
    <row r="15" spans="1:34" ht="13.5" thickBot="1">
      <c r="A15" s="44"/>
      <c r="B15" s="4" t="str">
        <f>IF(СЛОН!B15="А","А","?")</f>
        <v>?</v>
      </c>
      <c r="C15" s="4" t="str">
        <f>IF(СЛОН!C15="Р","Р","?")</f>
        <v>?</v>
      </c>
      <c r="D15" s="4" t="str">
        <f>IF(СЛОН!D15="Х","Х","?")</f>
        <v>?</v>
      </c>
      <c r="E15" s="4" t="str">
        <f>IF(СЛОН!E15="И","И","?")</f>
        <v>?</v>
      </c>
      <c r="F15" s="4" t="str">
        <f>IF(СЛОН!F15="М","М","?")</f>
        <v>?</v>
      </c>
      <c r="G15" s="4" t="str">
        <f>IF(СЛОН!G15="Е","Е","?")</f>
        <v>?</v>
      </c>
      <c r="H15" s="4" t="str">
        <f>IF(СЛОН!H15="Д","Д","?")</f>
        <v>?</v>
      </c>
      <c r="I15" s="53"/>
      <c r="J15" s="53"/>
      <c r="K15" s="4" t="str">
        <f>IF(СЛОН!K15="Й","Й","?")</f>
        <v>?</v>
      </c>
      <c r="L15" s="53"/>
      <c r="M15" s="53"/>
      <c r="N15" s="53"/>
      <c r="O15" s="53"/>
      <c r="P15" s="53"/>
      <c r="Q15" s="4" t="str">
        <f>IF(СЛОН!Q15="О","О","?")</f>
        <v>?</v>
      </c>
      <c r="R15" s="44"/>
      <c r="S15" s="4" t="str">
        <f>IF(СЛОН!S15="Р","Р","?")</f>
        <v>?</v>
      </c>
      <c r="T15" s="44"/>
      <c r="U15" s="44"/>
      <c r="V15" s="47" t="s">
        <v>39</v>
      </c>
      <c r="W15" s="47"/>
      <c r="X15" s="47"/>
      <c r="Y15" s="47"/>
      <c r="Z15" s="47"/>
      <c r="AA15" s="46"/>
      <c r="AB15" s="46"/>
      <c r="AC15" s="46"/>
      <c r="AD15" s="46"/>
      <c r="AE15" s="46"/>
      <c r="AF15" s="46"/>
      <c r="AG15" s="46"/>
      <c r="AH15" s="35"/>
    </row>
    <row r="16" spans="1:34" ht="13.5" thickBot="1">
      <c r="A16" s="44"/>
      <c r="B16" s="4" t="str">
        <f>IF(СЛОН!B16="Л","Л","?")</f>
        <v>?</v>
      </c>
      <c r="C16" s="44"/>
      <c r="D16" s="44"/>
      <c r="E16" s="44"/>
      <c r="F16" s="44"/>
      <c r="G16" s="44"/>
      <c r="H16" s="4" t="str">
        <f>IF(СЛОН!H16="Е","Е","?")</f>
        <v>?</v>
      </c>
      <c r="I16" s="53"/>
      <c r="J16" s="53"/>
      <c r="K16" s="55"/>
      <c r="L16" s="53"/>
      <c r="M16" s="53"/>
      <c r="N16" s="53"/>
      <c r="O16" s="53"/>
      <c r="P16" s="53"/>
      <c r="Q16" s="4" t="str">
        <f>IF(СЛОН!Q16="Л","Л","?")</f>
        <v>?</v>
      </c>
      <c r="R16" s="44"/>
      <c r="S16" s="4" t="str">
        <f>IF(СЛОН!S16="А","А","?")</f>
        <v>?</v>
      </c>
      <c r="T16" s="44"/>
      <c r="U16" s="44"/>
      <c r="V16" s="47" t="s">
        <v>40</v>
      </c>
      <c r="W16" s="47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5"/>
    </row>
    <row r="17" spans="1:34" ht="13.5" thickBot="1">
      <c r="A17" s="44"/>
      <c r="B17" s="4" t="str">
        <f>IF(СЛОН!B17="Ь","Ь","?")</f>
        <v>?</v>
      </c>
      <c r="C17" s="44"/>
      <c r="D17" s="44"/>
      <c r="E17" s="44"/>
      <c r="F17" s="44"/>
      <c r="G17" s="44"/>
      <c r="H17" s="4" t="str">
        <f>IF(СЛОН!H17="Л","Л","?")</f>
        <v>?</v>
      </c>
      <c r="I17" s="53"/>
      <c r="J17" s="4" t="str">
        <f>IF(СЛОН!J17="Г","Г","?")</f>
        <v>?</v>
      </c>
      <c r="K17" s="4" t="str">
        <f>IF(СЛОН!K17="Р","Р","?")</f>
        <v>?</v>
      </c>
      <c r="L17" s="4" t="str">
        <f>IF(СЛОН!L17="А","А","?")</f>
        <v>?</v>
      </c>
      <c r="M17" s="4" t="str">
        <f>IF(СЛОН!M17="Д","Д","?")</f>
        <v>?</v>
      </c>
      <c r="N17" s="4" t="str">
        <f>IF(СЛОН!N17="У","У","?")</f>
        <v>?</v>
      </c>
      <c r="O17" s="4" t="str">
        <f>IF(СЛОН!O17="С","С","?")</f>
        <v>?</v>
      </c>
      <c r="P17" s="53"/>
      <c r="Q17" s="4" t="str">
        <f>IF(СЛОН!Q17="Ь","Ь","?")</f>
        <v>?</v>
      </c>
      <c r="R17" s="44"/>
      <c r="S17" s="4" t="str">
        <f>IF(СЛОН!S17="М","М","?")</f>
        <v>?</v>
      </c>
      <c r="T17" s="44"/>
      <c r="U17" s="44"/>
      <c r="V17" s="43" t="s">
        <v>41</v>
      </c>
      <c r="W17" s="43"/>
      <c r="X17" s="43"/>
      <c r="Y17" s="43"/>
      <c r="Z17" s="43"/>
      <c r="AA17" s="46"/>
      <c r="AB17" s="46"/>
      <c r="AC17" s="46"/>
      <c r="AD17" s="46"/>
      <c r="AE17" s="46"/>
      <c r="AF17" s="46"/>
      <c r="AG17" s="46"/>
      <c r="AH17" s="35"/>
    </row>
    <row r="18" spans="1:34" ht="13.5" thickBot="1">
      <c r="A18" s="44"/>
      <c r="B18" s="4" t="str">
        <f>IF(СЛОН!B18="Н","Н","?")</f>
        <v>?</v>
      </c>
      <c r="C18" s="44"/>
      <c r="D18" s="44"/>
      <c r="E18" s="44"/>
      <c r="F18" s="44"/>
      <c r="G18" s="44"/>
      <c r="H18" s="4" t="str">
        <f>IF(СЛОН!H18="Е","Е","?")</f>
        <v>?</v>
      </c>
      <c r="I18" s="53"/>
      <c r="J18" s="4" t="str">
        <f>IF(СЛОН!J18="Р","Р","?")</f>
        <v>?</v>
      </c>
      <c r="K18" s="44"/>
      <c r="L18" s="44"/>
      <c r="M18" s="44"/>
      <c r="N18" s="44"/>
      <c r="O18" s="4" t="str">
        <f>IF(СЛОН!O18="У","У","?")</f>
        <v>?</v>
      </c>
      <c r="P18" s="53"/>
      <c r="Q18" s="4" t="str">
        <f>IF(СЛОН!Q18="Н","Н","?")</f>
        <v>?</v>
      </c>
      <c r="R18" s="44"/>
      <c r="S18" s="4" t="str">
        <f>IF(СЛОН!S18="М","М","?")</f>
        <v>?</v>
      </c>
      <c r="T18" s="44"/>
      <c r="U18" s="44"/>
      <c r="V18" s="43" t="s">
        <v>42</v>
      </c>
      <c r="W18" s="43"/>
      <c r="X18" s="43"/>
      <c r="Y18" s="43"/>
      <c r="Z18" s="43"/>
      <c r="AA18" s="43"/>
      <c r="AB18" s="47"/>
      <c r="AC18" s="46"/>
      <c r="AD18" s="46"/>
      <c r="AE18" s="46"/>
      <c r="AF18" s="46"/>
      <c r="AG18" s="46"/>
      <c r="AH18" s="35"/>
    </row>
    <row r="19" spans="1:34" ht="13.5" thickBot="1">
      <c r="A19" s="44"/>
      <c r="B19" s="4" t="str">
        <f>IF(СЛОН!B19="Ы","Ы","?")</f>
        <v>?</v>
      </c>
      <c r="C19" s="44"/>
      <c r="D19" s="44"/>
      <c r="E19" s="44"/>
      <c r="F19" s="44"/>
      <c r="G19" s="44"/>
      <c r="H19" s="4" t="str">
        <f>IF(СЛОН!H19="Н","Н","?")</f>
        <v>?</v>
      </c>
      <c r="I19" s="53"/>
      <c r="J19" s="4" t="str">
        <f>IF(СЛОН!J19="А","А","?")</f>
        <v>?</v>
      </c>
      <c r="K19" s="44"/>
      <c r="L19" s="44"/>
      <c r="M19" s="44"/>
      <c r="N19" s="44"/>
      <c r="O19" s="4" t="str">
        <f>IF(СЛОН!O19="М","М","?")</f>
        <v>?</v>
      </c>
      <c r="P19" s="53"/>
      <c r="Q19" s="4" t="str">
        <f>IF(СЛОН!Q19="И","И","?")</f>
        <v>?</v>
      </c>
      <c r="R19" s="44"/>
      <c r="S19" s="4" t="str">
        <f>IF(СЛОН!S19="А","А","?")</f>
        <v>?</v>
      </c>
      <c r="T19" s="44"/>
      <c r="U19" s="44"/>
      <c r="V19" s="47" t="s">
        <v>43</v>
      </c>
      <c r="W19" s="47"/>
      <c r="X19" s="47"/>
      <c r="Y19" s="47"/>
      <c r="Z19" s="47"/>
      <c r="AA19" s="47"/>
      <c r="AB19" s="46"/>
      <c r="AC19" s="46"/>
      <c r="AD19" s="46"/>
      <c r="AE19" s="46"/>
      <c r="AF19" s="46"/>
      <c r="AG19" s="46"/>
      <c r="AH19" s="35"/>
    </row>
    <row r="20" spans="1:34" ht="13.5" thickBot="1">
      <c r="A20" s="44"/>
      <c r="B20" s="4" t="str">
        <f>IF(СЛОН!B20="Е","Е","?")</f>
        <v>?</v>
      </c>
      <c r="C20" s="44"/>
      <c r="D20" s="44"/>
      <c r="E20" s="44"/>
      <c r="F20" s="44"/>
      <c r="G20" s="44"/>
      <c r="H20" s="4" t="str">
        <f>IF(СЛОН!H20="И","И","?")</f>
        <v>?</v>
      </c>
      <c r="I20" s="53"/>
      <c r="J20" s="4" t="str">
        <f>IF(СЛОН!J20="Н","Н","?")</f>
        <v>?</v>
      </c>
      <c r="K20" s="44"/>
      <c r="L20" s="44"/>
      <c r="M20" s="44"/>
      <c r="N20" s="44"/>
      <c r="O20" s="4" t="str">
        <f>IF(СЛОН!O20="М","М","?")</f>
        <v>?</v>
      </c>
      <c r="P20" s="53"/>
      <c r="Q20" s="4" t="str">
        <f>IF(СЛОН!Q20="К","К","?")</f>
        <v>?</v>
      </c>
      <c r="R20" s="44"/>
      <c r="S20" s="44"/>
      <c r="T20" s="44"/>
      <c r="U20" s="44"/>
      <c r="V20" s="43" t="s">
        <v>44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5"/>
    </row>
    <row r="21" spans="1:34" ht="13.5" thickBot="1">
      <c r="A21" s="44"/>
      <c r="B21" s="44"/>
      <c r="C21" s="44"/>
      <c r="D21" s="44"/>
      <c r="E21" s="44"/>
      <c r="F21" s="44"/>
      <c r="G21" s="4" t="str">
        <f>IF(СЛОН!G21="С","С","?")</f>
        <v>?</v>
      </c>
      <c r="H21" s="4" t="str">
        <f>IF(СЛОН!H21="Е","Е","?")</f>
        <v>?</v>
      </c>
      <c r="I21" s="4" t="str">
        <f>IF(СЛОН!I21="М","М","?")</f>
        <v>?</v>
      </c>
      <c r="J21" s="4" t="str">
        <f>IF(СЛОН!J21="Ь","Ь","?")</f>
        <v>?</v>
      </c>
      <c r="K21" s="44"/>
      <c r="L21" s="44"/>
      <c r="M21" s="44"/>
      <c r="N21" s="44"/>
      <c r="O21" s="4" t="str">
        <f>IF(СЛОН!O21="А","А","?")</f>
        <v>?</v>
      </c>
      <c r="P21" s="4" t="str">
        <f>IF(СЛОН!P21="Р","Р","?")</f>
        <v>?</v>
      </c>
      <c r="Q21" s="44"/>
      <c r="R21" s="44"/>
      <c r="S21" s="44"/>
      <c r="T21" s="44"/>
      <c r="U21" s="44"/>
      <c r="V21" s="43" t="s">
        <v>45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35"/>
    </row>
    <row r="22" spans="1:3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3" t="s">
        <v>46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5"/>
    </row>
    <row r="23" spans="1:34" ht="12.75">
      <c r="A23" s="3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5"/>
      <c r="P23" s="35"/>
      <c r="Q23" s="35"/>
      <c r="R23" s="35"/>
      <c r="S23" s="35"/>
      <c r="T23" s="35"/>
      <c r="U23" s="35"/>
      <c r="V23" s="43"/>
      <c r="W23" s="35"/>
      <c r="X23" s="35"/>
      <c r="Y23" s="35"/>
      <c r="Z23" s="35"/>
      <c r="AA23" s="35"/>
      <c r="AB23" s="47"/>
      <c r="AC23" s="35"/>
      <c r="AD23" s="35"/>
      <c r="AE23" s="35"/>
      <c r="AF23" s="35"/>
      <c r="AG23" s="35"/>
      <c r="AH23" s="35"/>
    </row>
    <row r="24" spans="1:34" ht="18">
      <c r="A24" s="3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35"/>
      <c r="P24" s="35"/>
      <c r="Q24" s="35"/>
      <c r="R24" s="35"/>
      <c r="S24" s="35"/>
      <c r="T24" s="35"/>
      <c r="U24" s="35"/>
      <c r="V24" s="70">
        <f>IF(AND(СЛОН!H45&lt;4,СЛОН!H45&gt;0),"Стоило бы немного подучить математику","")</f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35"/>
      <c r="AH24" s="35"/>
    </row>
    <row r="25" spans="1:34" ht="18">
      <c r="A25" s="35"/>
      <c r="B25" s="48" t="s">
        <v>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1"/>
      <c r="P25" s="52"/>
      <c r="Q25" s="52"/>
      <c r="R25" s="35"/>
      <c r="S25" s="35"/>
      <c r="T25" s="35"/>
      <c r="U25" s="35"/>
      <c r="V25" s="70">
        <f>IF(AND(СЛОН!H45&lt;10,СЛОН!H45&gt;=4),"Может Вам лучше решать задачи?","")</f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35"/>
      <c r="AH25" s="35"/>
    </row>
    <row r="26" spans="1:34" ht="18">
      <c r="A26" s="35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P26" s="35"/>
      <c r="Q26" s="35"/>
      <c r="R26" s="35"/>
      <c r="S26" s="35"/>
      <c r="T26" s="35"/>
      <c r="U26" s="35"/>
      <c r="V26" s="70">
        <f>IF(AND(СЛОН!H45&lt;17,СЛОН!H45&gt;=10),"У Вас есть некоторые знания по математике","")</f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35"/>
      <c r="AH26" s="35"/>
    </row>
    <row r="27" spans="1:34" ht="18">
      <c r="A27" s="3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P27" s="35"/>
      <c r="Q27" s="35"/>
      <c r="R27" s="35"/>
      <c r="S27" s="35"/>
      <c r="T27" s="35"/>
      <c r="U27" s="35"/>
      <c r="V27" s="70">
        <f>IF(СЛОН!H45=17,"Что тут скажешь? МОЛОДЕЦ!!!","")</f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35"/>
      <c r="AH27" s="35"/>
    </row>
    <row r="28" spans="1:34" ht="18">
      <c r="A28" s="3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P28" s="35"/>
      <c r="Q28" s="35"/>
      <c r="R28" s="35"/>
      <c r="S28" s="35"/>
      <c r="T28" s="35"/>
      <c r="U28" s="35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35"/>
      <c r="AH28" s="35"/>
    </row>
    <row r="29" spans="1:34" ht="12.75">
      <c r="A29" s="35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ht="12.75">
      <c r="A30" s="3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Лимонова Надежда Николаевна</cp:lastModifiedBy>
  <dcterms:created xsi:type="dcterms:W3CDTF">1996-10-08T23:32:33Z</dcterms:created>
  <dcterms:modified xsi:type="dcterms:W3CDTF">2010-02-19T10:34:09Z</dcterms:modified>
  <cp:category/>
  <cp:version/>
  <cp:contentType/>
  <cp:contentStatus/>
</cp:coreProperties>
</file>